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E:\DEEPSHIKHA\course file-20240917T151347Z-001\course file\"/>
    </mc:Choice>
  </mc:AlternateContent>
  <xr:revisionPtr revIDLastSave="0" documentId="13_ncr:1_{F5A225DB-3F69-4F34-B1F4-490BD9A4E955}" xr6:coauthVersionLast="47" xr6:coauthVersionMax="47" xr10:uidLastSave="{00000000-0000-0000-0000-000000000000}"/>
  <bookViews>
    <workbookView xWindow="-108" yWindow="-108" windowWidth="23256" windowHeight="12576" firstSheet="34" activeTab="36" xr2:uid="{00000000-000D-0000-FFFF-FFFF00000000}"/>
  </bookViews>
  <sheets>
    <sheet name="CC1-CO-Attainment-correct" sheetId="1" r:id="rId1"/>
    <sheet name="CC1-CO-PO-attainment" sheetId="2" r:id="rId2"/>
    <sheet name="All courses" sheetId="3" r:id="rId3"/>
    <sheet name="Gap-analysis" sheetId="4" r:id="rId4"/>
    <sheet name="Indirect-attainment" sheetId="5" r:id="rId5"/>
    <sheet name="Overall-attainment" sheetId="6" r:id="rId6"/>
    <sheet name="CC2-CO-attainment" sheetId="7" r:id="rId7"/>
    <sheet name="CC2-CO-PO-attn" sheetId="8" r:id="rId8"/>
    <sheet name="GE1" sheetId="9" r:id="rId9"/>
    <sheet name="GE1-POattn" sheetId="10" r:id="rId10"/>
    <sheet name="AECC1" sheetId="11" r:id="rId11"/>
    <sheet name="AECC1-attn" sheetId="12" r:id="rId12"/>
    <sheet name="CC3" sheetId="13" r:id="rId13"/>
    <sheet name="CC3-attn" sheetId="14" r:id="rId14"/>
    <sheet name="CC4" sheetId="15" r:id="rId15"/>
    <sheet name="CC4-attn" sheetId="16" r:id="rId16"/>
    <sheet name="GE2" sheetId="17" r:id="rId17"/>
    <sheet name="GE2-attn" sheetId="18" r:id="rId18"/>
    <sheet name="AECC2" sheetId="19" r:id="rId19"/>
    <sheet name="AECC2-attn" sheetId="20" r:id="rId20"/>
    <sheet name="CC5" sheetId="21" r:id="rId21"/>
    <sheet name="CC5-attn" sheetId="22" r:id="rId22"/>
    <sheet name="CC6" sheetId="23" r:id="rId23"/>
    <sheet name="CC6-attn" sheetId="24" r:id="rId24"/>
    <sheet name="CC7" sheetId="25" r:id="rId25"/>
    <sheet name="CC7-attn" sheetId="26" r:id="rId26"/>
    <sheet name="SECA1" sheetId="27" r:id="rId27"/>
    <sheet name="SECA1-attn" sheetId="28" r:id="rId28"/>
    <sheet name="GE3" sheetId="29" r:id="rId29"/>
    <sheet name="GE3-attn" sheetId="30" r:id="rId30"/>
    <sheet name="CC8" sheetId="31" r:id="rId31"/>
    <sheet name="CC8-attn" sheetId="32" r:id="rId32"/>
    <sheet name="CC9" sheetId="33" r:id="rId33"/>
    <sheet name="CC9-attn" sheetId="34" r:id="rId34"/>
    <sheet name="CC10" sheetId="35" r:id="rId35"/>
    <sheet name="CC10-attn" sheetId="36" r:id="rId36"/>
    <sheet name="SECB1" sheetId="37" r:id="rId37"/>
    <sheet name="SECB1-attn" sheetId="38" r:id="rId38"/>
    <sheet name="GE4" sheetId="39" r:id="rId39"/>
    <sheet name="GE4-attn" sheetId="40" r:id="rId40"/>
    <sheet name="CC11" sheetId="41" r:id="rId41"/>
    <sheet name="CC11-attn" sheetId="42" r:id="rId42"/>
    <sheet name="CC12" sheetId="43" r:id="rId43"/>
    <sheet name="CC12-attn" sheetId="44" r:id="rId44"/>
    <sheet name="DSEA1" sheetId="45" r:id="rId45"/>
    <sheet name="DSEA1-attn" sheetId="46" r:id="rId46"/>
    <sheet name="DSEB1" sheetId="47" r:id="rId47"/>
    <sheet name="Sheet1" sheetId="48" r:id="rId48"/>
    <sheet name="DSEB1-attn" sheetId="49" r:id="rId49"/>
    <sheet name="CC13" sheetId="50" r:id="rId50"/>
    <sheet name="CC13-attn" sheetId="51" r:id="rId51"/>
    <sheet name="CC14" sheetId="52" r:id="rId52"/>
    <sheet name="CC14-attn" sheetId="53" r:id="rId53"/>
    <sheet name="DSEA2" sheetId="54" r:id="rId54"/>
    <sheet name="DSEA2-attn" sheetId="55" r:id="rId55"/>
    <sheet name="DSEB2" sheetId="56" r:id="rId56"/>
    <sheet name="DSEB2-Caln" sheetId="57" r:id="rId57"/>
  </sheets>
  <calcPr calcId="191029"/>
  <extLst>
    <ext uri="GoogleSheetsCustomDataVersion2">
      <go:sheetsCustomData xmlns:go="http://customooxmlschemas.google.com/" r:id="rId61" roundtripDataChecksum="my254jTRLI8wiOjwpw/hvilZOI3E8mPGJyG7aEHXSsA="/>
    </ext>
  </extLst>
</workbook>
</file>

<file path=xl/calcChain.xml><?xml version="1.0" encoding="utf-8"?>
<calcChain xmlns="http://schemas.openxmlformats.org/spreadsheetml/2006/main">
  <c r="S22" i="57" l="1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R17" i="57"/>
  <c r="D165" i="56"/>
  <c r="J164" i="56"/>
  <c r="J165" i="56" s="1"/>
  <c r="H164" i="56"/>
  <c r="H165" i="56" s="1"/>
  <c r="F164" i="56"/>
  <c r="D164" i="56"/>
  <c r="J42" i="56"/>
  <c r="I42" i="56"/>
  <c r="H42" i="56"/>
  <c r="G42" i="56"/>
  <c r="E41" i="56"/>
  <c r="E42" i="56" s="1"/>
  <c r="H40" i="56"/>
  <c r="H41" i="56" s="1"/>
  <c r="G40" i="56"/>
  <c r="G41" i="56" s="1"/>
  <c r="F40" i="56"/>
  <c r="F41" i="56" s="1"/>
  <c r="F42" i="56" s="1"/>
  <c r="E40" i="56"/>
  <c r="C40" i="56"/>
  <c r="J39" i="56"/>
  <c r="K39" i="56" s="1"/>
  <c r="K38" i="56"/>
  <c r="J38" i="56"/>
  <c r="J37" i="56"/>
  <c r="K37" i="56" s="1"/>
  <c r="K36" i="56"/>
  <c r="J36" i="56"/>
  <c r="J35" i="56"/>
  <c r="K35" i="56" s="1"/>
  <c r="K34" i="56"/>
  <c r="J34" i="56"/>
  <c r="J33" i="56"/>
  <c r="K33" i="56" s="1"/>
  <c r="K32" i="56"/>
  <c r="J32" i="56"/>
  <c r="J31" i="56"/>
  <c r="K31" i="56" s="1"/>
  <c r="K30" i="56"/>
  <c r="J30" i="56"/>
  <c r="J29" i="56"/>
  <c r="K29" i="56" s="1"/>
  <c r="K28" i="56"/>
  <c r="J28" i="56"/>
  <c r="J27" i="56"/>
  <c r="K27" i="56" s="1"/>
  <c r="K40" i="56" s="1"/>
  <c r="K41" i="56" s="1"/>
  <c r="K42" i="56" s="1"/>
  <c r="K26" i="56"/>
  <c r="J26" i="56"/>
  <c r="J25" i="56"/>
  <c r="K25" i="56" s="1"/>
  <c r="K24" i="56"/>
  <c r="J24" i="56"/>
  <c r="J23" i="56"/>
  <c r="K23" i="56" s="1"/>
  <c r="K22" i="56"/>
  <c r="J22" i="56"/>
  <c r="J21" i="56"/>
  <c r="K21" i="56" s="1"/>
  <c r="K20" i="56"/>
  <c r="J20" i="56"/>
  <c r="M19" i="56"/>
  <c r="L19" i="56"/>
  <c r="N19" i="56" s="1"/>
  <c r="C15" i="57" s="1"/>
  <c r="J19" i="56"/>
  <c r="K19" i="56" s="1"/>
  <c r="M6" i="56"/>
  <c r="S22" i="55"/>
  <c r="R22" i="55"/>
  <c r="N22" i="55"/>
  <c r="M22" i="55"/>
  <c r="K22" i="55"/>
  <c r="J22" i="55"/>
  <c r="E22" i="55"/>
  <c r="K18" i="55"/>
  <c r="I16" i="55"/>
  <c r="I15" i="55"/>
  <c r="S10" i="55"/>
  <c r="R10" i="55"/>
  <c r="Q10" i="55"/>
  <c r="Q22" i="55" s="1"/>
  <c r="P10" i="55"/>
  <c r="P22" i="55" s="1"/>
  <c r="O10" i="55"/>
  <c r="O22" i="55" s="1"/>
  <c r="N10" i="55"/>
  <c r="M10" i="55"/>
  <c r="L10" i="55"/>
  <c r="L22" i="55" s="1"/>
  <c r="K10" i="55"/>
  <c r="J10" i="55"/>
  <c r="I10" i="55"/>
  <c r="I22" i="55" s="1"/>
  <c r="H10" i="55"/>
  <c r="H22" i="55" s="1"/>
  <c r="G10" i="55"/>
  <c r="G22" i="55" s="1"/>
  <c r="F10" i="55"/>
  <c r="F22" i="55" s="1"/>
  <c r="E10" i="55"/>
  <c r="J165" i="54"/>
  <c r="D165" i="54"/>
  <c r="J164" i="54"/>
  <c r="H164" i="54"/>
  <c r="H165" i="54" s="1"/>
  <c r="F164" i="54"/>
  <c r="F165" i="54" s="1"/>
  <c r="D164" i="54"/>
  <c r="J42" i="54"/>
  <c r="I42" i="54"/>
  <c r="H41" i="54"/>
  <c r="H42" i="54" s="1"/>
  <c r="E41" i="54"/>
  <c r="E42" i="54" s="1"/>
  <c r="H40" i="54"/>
  <c r="G40" i="54"/>
  <c r="G41" i="54" s="1"/>
  <c r="G42" i="54" s="1"/>
  <c r="F40" i="54"/>
  <c r="F41" i="54" s="1"/>
  <c r="F42" i="54" s="1"/>
  <c r="E40" i="54"/>
  <c r="C40" i="54"/>
  <c r="J39" i="54"/>
  <c r="K39" i="54" s="1"/>
  <c r="K38" i="54"/>
  <c r="J38" i="54"/>
  <c r="J37" i="54"/>
  <c r="K37" i="54" s="1"/>
  <c r="K36" i="54"/>
  <c r="J36" i="54"/>
  <c r="J35" i="54"/>
  <c r="K35" i="54" s="1"/>
  <c r="K34" i="54"/>
  <c r="J34" i="54"/>
  <c r="K33" i="54"/>
  <c r="J33" i="54"/>
  <c r="K32" i="54"/>
  <c r="J32" i="54"/>
  <c r="J31" i="54"/>
  <c r="K31" i="54" s="1"/>
  <c r="K30" i="54"/>
  <c r="J30" i="54"/>
  <c r="J29" i="54"/>
  <c r="K29" i="54" s="1"/>
  <c r="K28" i="54"/>
  <c r="J28" i="54"/>
  <c r="J27" i="54"/>
  <c r="K27" i="54" s="1"/>
  <c r="K26" i="54"/>
  <c r="J26" i="54"/>
  <c r="J25" i="54"/>
  <c r="K25" i="54" s="1"/>
  <c r="K24" i="54"/>
  <c r="J24" i="54"/>
  <c r="J23" i="54"/>
  <c r="K23" i="54" s="1"/>
  <c r="K22" i="54"/>
  <c r="J22" i="54"/>
  <c r="K21" i="54"/>
  <c r="J21" i="54"/>
  <c r="K20" i="54"/>
  <c r="J20" i="54"/>
  <c r="M19" i="54"/>
  <c r="L19" i="54"/>
  <c r="N19" i="54" s="1"/>
  <c r="C15" i="55" s="1"/>
  <c r="J17" i="55" s="1"/>
  <c r="J19" i="54"/>
  <c r="K19" i="54" s="1"/>
  <c r="M6" i="54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165" i="52"/>
  <c r="F165" i="52" s="1"/>
  <c r="J164" i="52"/>
  <c r="J165" i="52" s="1"/>
  <c r="H164" i="52"/>
  <c r="F164" i="52"/>
  <c r="D164" i="52"/>
  <c r="J42" i="52"/>
  <c r="I42" i="52"/>
  <c r="H42" i="52"/>
  <c r="E42" i="52"/>
  <c r="E41" i="52"/>
  <c r="H40" i="52"/>
  <c r="H41" i="52" s="1"/>
  <c r="G40" i="52"/>
  <c r="G41" i="52" s="1"/>
  <c r="G42" i="52" s="1"/>
  <c r="F40" i="52"/>
  <c r="F41" i="52" s="1"/>
  <c r="F42" i="52" s="1"/>
  <c r="E40" i="52"/>
  <c r="C40" i="52"/>
  <c r="J39" i="52"/>
  <c r="K39" i="52" s="1"/>
  <c r="J38" i="52"/>
  <c r="K38" i="52" s="1"/>
  <c r="J37" i="52"/>
  <c r="K37" i="52" s="1"/>
  <c r="K36" i="52"/>
  <c r="J36" i="52"/>
  <c r="K35" i="52"/>
  <c r="J35" i="52"/>
  <c r="J34" i="52"/>
  <c r="K34" i="52" s="1"/>
  <c r="J33" i="52"/>
  <c r="K33" i="52" s="1"/>
  <c r="K32" i="52"/>
  <c r="J32" i="52"/>
  <c r="J31" i="52"/>
  <c r="K31" i="52" s="1"/>
  <c r="J30" i="52"/>
  <c r="K30" i="52" s="1"/>
  <c r="K29" i="52"/>
  <c r="J29" i="52"/>
  <c r="K28" i="52"/>
  <c r="J28" i="52"/>
  <c r="J27" i="52"/>
  <c r="K27" i="52" s="1"/>
  <c r="J26" i="52"/>
  <c r="K26" i="52" s="1"/>
  <c r="J25" i="52"/>
  <c r="K25" i="52" s="1"/>
  <c r="K24" i="52"/>
  <c r="J24" i="52"/>
  <c r="K23" i="52"/>
  <c r="J23" i="52"/>
  <c r="J22" i="52"/>
  <c r="K22" i="52" s="1"/>
  <c r="K21" i="52"/>
  <c r="J21" i="52"/>
  <c r="K20" i="52"/>
  <c r="J20" i="52"/>
  <c r="M19" i="52"/>
  <c r="N19" i="52" s="1"/>
  <c r="C15" i="53" s="1"/>
  <c r="L19" i="52"/>
  <c r="J19" i="52"/>
  <c r="K19" i="52" s="1"/>
  <c r="M6" i="52"/>
  <c r="S22" i="51"/>
  <c r="R22" i="51"/>
  <c r="O22" i="51"/>
  <c r="N22" i="51"/>
  <c r="L22" i="51"/>
  <c r="K22" i="51"/>
  <c r="R18" i="51"/>
  <c r="Q18" i="51"/>
  <c r="I18" i="51"/>
  <c r="H18" i="51"/>
  <c r="E18" i="51"/>
  <c r="S17" i="51"/>
  <c r="K17" i="51"/>
  <c r="I17" i="51"/>
  <c r="H17" i="51"/>
  <c r="G17" i="51"/>
  <c r="N16" i="51"/>
  <c r="K16" i="51"/>
  <c r="J16" i="51"/>
  <c r="H16" i="51"/>
  <c r="O15" i="51"/>
  <c r="N15" i="51"/>
  <c r="M15" i="51"/>
  <c r="J15" i="51"/>
  <c r="S10" i="51"/>
  <c r="R10" i="51"/>
  <c r="Q10" i="51"/>
  <c r="Q22" i="51" s="1"/>
  <c r="P10" i="51"/>
  <c r="P22" i="51" s="1"/>
  <c r="O10" i="51"/>
  <c r="N10" i="51"/>
  <c r="M10" i="51"/>
  <c r="M22" i="51" s="1"/>
  <c r="L10" i="51"/>
  <c r="K10" i="51"/>
  <c r="J10" i="51"/>
  <c r="J22" i="51" s="1"/>
  <c r="I10" i="51"/>
  <c r="I22" i="51" s="1"/>
  <c r="H10" i="51"/>
  <c r="H22" i="51" s="1"/>
  <c r="G10" i="51"/>
  <c r="G22" i="51" s="1"/>
  <c r="F10" i="51"/>
  <c r="F22" i="51" s="1"/>
  <c r="E10" i="51"/>
  <c r="E22" i="51" s="1"/>
  <c r="D165" i="50"/>
  <c r="J165" i="50" s="1"/>
  <c r="J164" i="50"/>
  <c r="H164" i="50"/>
  <c r="H165" i="50" s="1"/>
  <c r="F164" i="50"/>
  <c r="F165" i="50" s="1"/>
  <c r="D164" i="50"/>
  <c r="J42" i="50"/>
  <c r="I42" i="50"/>
  <c r="F42" i="50"/>
  <c r="E42" i="50"/>
  <c r="F41" i="50"/>
  <c r="E41" i="50"/>
  <c r="H40" i="50"/>
  <c r="H41" i="50" s="1"/>
  <c r="H42" i="50" s="1"/>
  <c r="G40" i="50"/>
  <c r="G41" i="50" s="1"/>
  <c r="G42" i="50" s="1"/>
  <c r="F40" i="50"/>
  <c r="E40" i="50"/>
  <c r="C40" i="50"/>
  <c r="J39" i="50"/>
  <c r="K39" i="50" s="1"/>
  <c r="J38" i="50"/>
  <c r="K38" i="50" s="1"/>
  <c r="K37" i="50"/>
  <c r="J37" i="50"/>
  <c r="K36" i="50"/>
  <c r="J36" i="50"/>
  <c r="J35" i="50"/>
  <c r="K35" i="50" s="1"/>
  <c r="J34" i="50"/>
  <c r="K34" i="50" s="1"/>
  <c r="J33" i="50"/>
  <c r="K33" i="50" s="1"/>
  <c r="K32" i="50"/>
  <c r="J32" i="50"/>
  <c r="K31" i="50"/>
  <c r="J31" i="50"/>
  <c r="J30" i="50"/>
  <c r="K30" i="50" s="1"/>
  <c r="K29" i="50"/>
  <c r="J29" i="50"/>
  <c r="K28" i="50"/>
  <c r="J28" i="50"/>
  <c r="J27" i="50"/>
  <c r="K27" i="50" s="1"/>
  <c r="J26" i="50"/>
  <c r="K26" i="50" s="1"/>
  <c r="J25" i="50"/>
  <c r="K25" i="50" s="1"/>
  <c r="K24" i="50"/>
  <c r="J24" i="50"/>
  <c r="K23" i="50"/>
  <c r="J23" i="50"/>
  <c r="J22" i="50"/>
  <c r="K22" i="50" s="1"/>
  <c r="J21" i="50"/>
  <c r="K21" i="50" s="1"/>
  <c r="K20" i="50"/>
  <c r="J20" i="50"/>
  <c r="N19" i="50"/>
  <c r="C15" i="51" s="1"/>
  <c r="L18" i="51" s="1"/>
  <c r="M19" i="50"/>
  <c r="L19" i="50"/>
  <c r="K19" i="50"/>
  <c r="K40" i="50" s="1"/>
  <c r="K41" i="50" s="1"/>
  <c r="K42" i="50" s="1"/>
  <c r="J19" i="50"/>
  <c r="M6" i="50"/>
  <c r="N16" i="49"/>
  <c r="I16" i="49"/>
  <c r="F15" i="49"/>
  <c r="E15" i="49"/>
  <c r="S10" i="49"/>
  <c r="S22" i="49" s="1"/>
  <c r="R10" i="49"/>
  <c r="R22" i="49" s="1"/>
  <c r="Q10" i="49"/>
  <c r="Q22" i="49" s="1"/>
  <c r="P10" i="49"/>
  <c r="P22" i="49" s="1"/>
  <c r="O10" i="49"/>
  <c r="O22" i="49" s="1"/>
  <c r="N10" i="49"/>
  <c r="N22" i="49" s="1"/>
  <c r="M10" i="49"/>
  <c r="M22" i="49" s="1"/>
  <c r="L10" i="49"/>
  <c r="L22" i="49" s="1"/>
  <c r="K10" i="49"/>
  <c r="K22" i="49" s="1"/>
  <c r="J10" i="49"/>
  <c r="J22" i="49" s="1"/>
  <c r="I10" i="49"/>
  <c r="I22" i="49" s="1"/>
  <c r="H10" i="49"/>
  <c r="H22" i="49" s="1"/>
  <c r="G10" i="49"/>
  <c r="G22" i="49" s="1"/>
  <c r="F10" i="49"/>
  <c r="F22" i="49" s="1"/>
  <c r="E10" i="49"/>
  <c r="E22" i="49" s="1"/>
  <c r="J42" i="47"/>
  <c r="I42" i="47"/>
  <c r="E42" i="47"/>
  <c r="H40" i="47"/>
  <c r="H41" i="47" s="1"/>
  <c r="H42" i="47" s="1"/>
  <c r="G40" i="47"/>
  <c r="G41" i="47" s="1"/>
  <c r="G42" i="47" s="1"/>
  <c r="F40" i="47"/>
  <c r="F41" i="47" s="1"/>
  <c r="F42" i="47" s="1"/>
  <c r="E40" i="47"/>
  <c r="E41" i="47" s="1"/>
  <c r="C40" i="47"/>
  <c r="K39" i="47"/>
  <c r="J39" i="47"/>
  <c r="J38" i="47"/>
  <c r="K38" i="47" s="1"/>
  <c r="J37" i="47"/>
  <c r="K37" i="47" s="1"/>
  <c r="J36" i="47"/>
  <c r="K36" i="47" s="1"/>
  <c r="K35" i="47"/>
  <c r="J35" i="47"/>
  <c r="K34" i="47"/>
  <c r="J34" i="47"/>
  <c r="J33" i="47"/>
  <c r="K33" i="47" s="1"/>
  <c r="J32" i="47"/>
  <c r="K32" i="47" s="1"/>
  <c r="K31" i="47"/>
  <c r="J31" i="47"/>
  <c r="J30" i="47"/>
  <c r="K30" i="47" s="1"/>
  <c r="J29" i="47"/>
  <c r="K29" i="47" s="1"/>
  <c r="J28" i="47"/>
  <c r="K28" i="47" s="1"/>
  <c r="K27" i="47"/>
  <c r="J27" i="47"/>
  <c r="J26" i="47"/>
  <c r="K26" i="47" s="1"/>
  <c r="K25" i="47"/>
  <c r="J25" i="47"/>
  <c r="J24" i="47"/>
  <c r="K24" i="47" s="1"/>
  <c r="K23" i="47"/>
  <c r="J23" i="47"/>
  <c r="J22" i="47"/>
  <c r="K22" i="47" s="1"/>
  <c r="J21" i="47"/>
  <c r="K21" i="47" s="1"/>
  <c r="J20" i="47"/>
  <c r="K20" i="47" s="1"/>
  <c r="M19" i="47"/>
  <c r="L19" i="47"/>
  <c r="N19" i="47" s="1"/>
  <c r="C15" i="49" s="1"/>
  <c r="M18" i="49" s="1"/>
  <c r="K19" i="47"/>
  <c r="J19" i="47"/>
  <c r="M6" i="47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167" i="45"/>
  <c r="J166" i="45"/>
  <c r="H166" i="45"/>
  <c r="F166" i="45"/>
  <c r="D166" i="45"/>
  <c r="J44" i="45"/>
  <c r="I44" i="45"/>
  <c r="G44" i="45"/>
  <c r="F44" i="45"/>
  <c r="E43" i="45"/>
  <c r="E44" i="45" s="1"/>
  <c r="H42" i="45"/>
  <c r="H43" i="45" s="1"/>
  <c r="H44" i="45" s="1"/>
  <c r="G42" i="45"/>
  <c r="G43" i="45" s="1"/>
  <c r="F42" i="45"/>
  <c r="F43" i="45" s="1"/>
  <c r="E42" i="45"/>
  <c r="C42" i="45"/>
  <c r="J39" i="45"/>
  <c r="K39" i="45" s="1"/>
  <c r="J38" i="45"/>
  <c r="K38" i="45" s="1"/>
  <c r="K37" i="45"/>
  <c r="J37" i="45"/>
  <c r="K36" i="45"/>
  <c r="J36" i="45"/>
  <c r="J35" i="45"/>
  <c r="K35" i="45" s="1"/>
  <c r="J34" i="45"/>
  <c r="K34" i="45" s="1"/>
  <c r="K33" i="45"/>
  <c r="J33" i="45"/>
  <c r="K32" i="45"/>
  <c r="J32" i="45"/>
  <c r="J31" i="45"/>
  <c r="K31" i="45" s="1"/>
  <c r="K30" i="45"/>
  <c r="J30" i="45"/>
  <c r="K29" i="45"/>
  <c r="J29" i="45"/>
  <c r="K28" i="45"/>
  <c r="J28" i="45"/>
  <c r="J27" i="45"/>
  <c r="K27" i="45" s="1"/>
  <c r="K26" i="45"/>
  <c r="J26" i="45"/>
  <c r="K25" i="45"/>
  <c r="J25" i="45"/>
  <c r="K24" i="45"/>
  <c r="J24" i="45"/>
  <c r="J23" i="45"/>
  <c r="K23" i="45" s="1"/>
  <c r="J22" i="45"/>
  <c r="K22" i="45" s="1"/>
  <c r="K21" i="45"/>
  <c r="J21" i="45"/>
  <c r="K20" i="45"/>
  <c r="J20" i="45"/>
  <c r="M19" i="45"/>
  <c r="L19" i="45"/>
  <c r="J19" i="45"/>
  <c r="K19" i="45" s="1"/>
  <c r="M6" i="45"/>
  <c r="S22" i="44"/>
  <c r="L22" i="44"/>
  <c r="F22" i="44"/>
  <c r="R18" i="44"/>
  <c r="O18" i="44"/>
  <c r="H18" i="44"/>
  <c r="R17" i="44"/>
  <c r="G17" i="44"/>
  <c r="P16" i="44"/>
  <c r="J16" i="44"/>
  <c r="F16" i="44"/>
  <c r="F15" i="44"/>
  <c r="E15" i="44"/>
  <c r="S10" i="44"/>
  <c r="R10" i="44"/>
  <c r="R22" i="44" s="1"/>
  <c r="Q10" i="44"/>
  <c r="Q22" i="44" s="1"/>
  <c r="P10" i="44"/>
  <c r="P22" i="44" s="1"/>
  <c r="O10" i="44"/>
  <c r="O22" i="44" s="1"/>
  <c r="N10" i="44"/>
  <c r="N22" i="44" s="1"/>
  <c r="M10" i="44"/>
  <c r="M22" i="44" s="1"/>
  <c r="L10" i="44"/>
  <c r="K10" i="44"/>
  <c r="K22" i="44" s="1"/>
  <c r="J10" i="44"/>
  <c r="J22" i="44" s="1"/>
  <c r="I10" i="44"/>
  <c r="I22" i="44" s="1"/>
  <c r="H10" i="44"/>
  <c r="H22" i="44" s="1"/>
  <c r="G10" i="44"/>
  <c r="G22" i="44" s="1"/>
  <c r="F10" i="44"/>
  <c r="E10" i="44"/>
  <c r="E22" i="44" s="1"/>
  <c r="D165" i="43"/>
  <c r="J164" i="43"/>
  <c r="H164" i="43"/>
  <c r="F164" i="43"/>
  <c r="F165" i="43" s="1"/>
  <c r="D164" i="43"/>
  <c r="J42" i="43"/>
  <c r="I42" i="43"/>
  <c r="H42" i="43"/>
  <c r="E42" i="43"/>
  <c r="E41" i="43"/>
  <c r="H40" i="43"/>
  <c r="H41" i="43" s="1"/>
  <c r="G40" i="43"/>
  <c r="G41" i="43" s="1"/>
  <c r="G42" i="43" s="1"/>
  <c r="F40" i="43"/>
  <c r="F41" i="43" s="1"/>
  <c r="F42" i="43" s="1"/>
  <c r="E40" i="43"/>
  <c r="C40" i="43"/>
  <c r="J39" i="43"/>
  <c r="K39" i="43" s="1"/>
  <c r="J38" i="43"/>
  <c r="K38" i="43" s="1"/>
  <c r="J37" i="43"/>
  <c r="K37" i="43" s="1"/>
  <c r="J36" i="43"/>
  <c r="K36" i="43" s="1"/>
  <c r="J35" i="43"/>
  <c r="K35" i="43" s="1"/>
  <c r="J34" i="43"/>
  <c r="K34" i="43" s="1"/>
  <c r="J33" i="43"/>
  <c r="K33" i="43" s="1"/>
  <c r="J32" i="43"/>
  <c r="K32" i="43" s="1"/>
  <c r="J31" i="43"/>
  <c r="K31" i="43" s="1"/>
  <c r="J30" i="43"/>
  <c r="K30" i="43" s="1"/>
  <c r="J29" i="43"/>
  <c r="K29" i="43" s="1"/>
  <c r="J28" i="43"/>
  <c r="K28" i="43" s="1"/>
  <c r="J27" i="43"/>
  <c r="K27" i="43" s="1"/>
  <c r="J26" i="43"/>
  <c r="K26" i="43" s="1"/>
  <c r="J25" i="43"/>
  <c r="K25" i="43" s="1"/>
  <c r="J24" i="43"/>
  <c r="K24" i="43" s="1"/>
  <c r="J23" i="43"/>
  <c r="K23" i="43" s="1"/>
  <c r="J22" i="43"/>
  <c r="K22" i="43" s="1"/>
  <c r="J21" i="43"/>
  <c r="K21" i="43" s="1"/>
  <c r="J20" i="43"/>
  <c r="K20" i="43" s="1"/>
  <c r="M19" i="43"/>
  <c r="N19" i="43" s="1"/>
  <c r="C15" i="44" s="1"/>
  <c r="L19" i="43"/>
  <c r="J19" i="43"/>
  <c r="K19" i="43" s="1"/>
  <c r="M6" i="43"/>
  <c r="S22" i="42"/>
  <c r="R22" i="42"/>
  <c r="L22" i="42"/>
  <c r="K22" i="42"/>
  <c r="J22" i="42"/>
  <c r="H18" i="42"/>
  <c r="O16" i="42"/>
  <c r="J16" i="42"/>
  <c r="I15" i="42"/>
  <c r="S10" i="42"/>
  <c r="R10" i="42"/>
  <c r="Q10" i="42"/>
  <c r="Q22" i="42" s="1"/>
  <c r="P10" i="42"/>
  <c r="P22" i="42" s="1"/>
  <c r="O10" i="42"/>
  <c r="O22" i="42" s="1"/>
  <c r="N10" i="42"/>
  <c r="N22" i="42" s="1"/>
  <c r="M10" i="42"/>
  <c r="M22" i="42" s="1"/>
  <c r="L10" i="42"/>
  <c r="K10" i="42"/>
  <c r="J10" i="42"/>
  <c r="I10" i="42"/>
  <c r="I22" i="42" s="1"/>
  <c r="H10" i="42"/>
  <c r="H22" i="42" s="1"/>
  <c r="G10" i="42"/>
  <c r="G22" i="42" s="1"/>
  <c r="F10" i="42"/>
  <c r="F22" i="42" s="1"/>
  <c r="E10" i="42"/>
  <c r="E22" i="42" s="1"/>
  <c r="D165" i="41"/>
  <c r="J164" i="41"/>
  <c r="H164" i="41"/>
  <c r="F164" i="41"/>
  <c r="D164" i="41"/>
  <c r="J42" i="41"/>
  <c r="I42" i="41"/>
  <c r="H42" i="41"/>
  <c r="F42" i="41"/>
  <c r="K41" i="41"/>
  <c r="K42" i="41" s="1"/>
  <c r="H41" i="41"/>
  <c r="G41" i="41"/>
  <c r="G42" i="41" s="1"/>
  <c r="F41" i="41"/>
  <c r="E41" i="41"/>
  <c r="E42" i="41" s="1"/>
  <c r="K26" i="41"/>
  <c r="K25" i="41"/>
  <c r="K24" i="41"/>
  <c r="K23" i="41"/>
  <c r="K22" i="41"/>
  <c r="K21" i="41"/>
  <c r="K20" i="41"/>
  <c r="N19" i="41"/>
  <c r="C15" i="42" s="1"/>
  <c r="M19" i="41"/>
  <c r="L19" i="41"/>
  <c r="K19" i="41"/>
  <c r="J19" i="41"/>
  <c r="M6" i="41"/>
  <c r="S22" i="40"/>
  <c r="O22" i="40"/>
  <c r="L22" i="40"/>
  <c r="K22" i="40"/>
  <c r="S10" i="40"/>
  <c r="R10" i="40"/>
  <c r="R22" i="40" s="1"/>
  <c r="Q10" i="40"/>
  <c r="Q22" i="40" s="1"/>
  <c r="P10" i="40"/>
  <c r="P22" i="40" s="1"/>
  <c r="O10" i="40"/>
  <c r="N10" i="40"/>
  <c r="N22" i="40" s="1"/>
  <c r="M10" i="40"/>
  <c r="M22" i="40" s="1"/>
  <c r="L10" i="40"/>
  <c r="K10" i="40"/>
  <c r="J10" i="40"/>
  <c r="J22" i="40" s="1"/>
  <c r="I10" i="40"/>
  <c r="I22" i="40" s="1"/>
  <c r="H10" i="40"/>
  <c r="H22" i="40" s="1"/>
  <c r="G10" i="40"/>
  <c r="G22" i="40" s="1"/>
  <c r="F10" i="40"/>
  <c r="F22" i="40" s="1"/>
  <c r="E10" i="40"/>
  <c r="E22" i="40" s="1"/>
  <c r="J151" i="39"/>
  <c r="F151" i="39"/>
  <c r="D151" i="39"/>
  <c r="J150" i="39"/>
  <c r="H150" i="39"/>
  <c r="H151" i="39" s="1"/>
  <c r="F150" i="39"/>
  <c r="D150" i="39"/>
  <c r="J28" i="39"/>
  <c r="I28" i="39"/>
  <c r="F28" i="39"/>
  <c r="F27" i="39"/>
  <c r="H26" i="39"/>
  <c r="H27" i="39" s="1"/>
  <c r="H28" i="39" s="1"/>
  <c r="G26" i="39"/>
  <c r="G27" i="39" s="1"/>
  <c r="G28" i="39" s="1"/>
  <c r="E26" i="39"/>
  <c r="E27" i="39" s="1"/>
  <c r="E28" i="39" s="1"/>
  <c r="C26" i="39"/>
  <c r="J25" i="39"/>
  <c r="K25" i="39" s="1"/>
  <c r="J24" i="39"/>
  <c r="K24" i="39" s="1"/>
  <c r="K23" i="39"/>
  <c r="J23" i="39"/>
  <c r="K22" i="39"/>
  <c r="J22" i="39"/>
  <c r="J21" i="39"/>
  <c r="K21" i="39" s="1"/>
  <c r="J20" i="39"/>
  <c r="K20" i="39" s="1"/>
  <c r="M19" i="39"/>
  <c r="N19" i="39" s="1"/>
  <c r="C15" i="40" s="1"/>
  <c r="F15" i="40" s="1"/>
  <c r="L19" i="39"/>
  <c r="K19" i="39"/>
  <c r="J19" i="39"/>
  <c r="M6" i="39"/>
  <c r="R22" i="38"/>
  <c r="N22" i="38"/>
  <c r="M22" i="38"/>
  <c r="F22" i="38"/>
  <c r="E22" i="38"/>
  <c r="S18" i="38"/>
  <c r="O18" i="38"/>
  <c r="F17" i="38"/>
  <c r="Q16" i="38"/>
  <c r="M16" i="38"/>
  <c r="E16" i="38"/>
  <c r="P15" i="38"/>
  <c r="C15" i="38"/>
  <c r="N17" i="38" s="1"/>
  <c r="S10" i="38"/>
  <c r="S22" i="38" s="1"/>
  <c r="R10" i="38"/>
  <c r="Q10" i="38"/>
  <c r="Q22" i="38" s="1"/>
  <c r="P10" i="38"/>
  <c r="P22" i="38" s="1"/>
  <c r="O10" i="38"/>
  <c r="O22" i="38" s="1"/>
  <c r="N10" i="38"/>
  <c r="M10" i="38"/>
  <c r="L10" i="38"/>
  <c r="L22" i="38" s="1"/>
  <c r="K10" i="38"/>
  <c r="K22" i="38" s="1"/>
  <c r="J10" i="38"/>
  <c r="J22" i="38" s="1"/>
  <c r="I10" i="38"/>
  <c r="I22" i="38" s="1"/>
  <c r="H10" i="38"/>
  <c r="H22" i="38" s="1"/>
  <c r="G10" i="38"/>
  <c r="G22" i="38" s="1"/>
  <c r="F10" i="38"/>
  <c r="E10" i="38"/>
  <c r="J165" i="37"/>
  <c r="D165" i="37"/>
  <c r="F165" i="37" s="1"/>
  <c r="J164" i="37"/>
  <c r="H164" i="37"/>
  <c r="H165" i="37" s="1"/>
  <c r="F164" i="37"/>
  <c r="D164" i="37"/>
  <c r="J42" i="37"/>
  <c r="I42" i="37"/>
  <c r="H40" i="37"/>
  <c r="H41" i="37" s="1"/>
  <c r="H42" i="37" s="1"/>
  <c r="G40" i="37"/>
  <c r="G41" i="37" s="1"/>
  <c r="G42" i="37" s="1"/>
  <c r="F40" i="37"/>
  <c r="F41" i="37" s="1"/>
  <c r="F42" i="37" s="1"/>
  <c r="E40" i="37"/>
  <c r="E41" i="37" s="1"/>
  <c r="E42" i="37" s="1"/>
  <c r="C40" i="37"/>
  <c r="J39" i="37"/>
  <c r="K39" i="37" s="1"/>
  <c r="J31" i="37"/>
  <c r="K31" i="37" s="1"/>
  <c r="J30" i="37"/>
  <c r="K30" i="37" s="1"/>
  <c r="K29" i="37"/>
  <c r="J29" i="37"/>
  <c r="J28" i="37"/>
  <c r="K28" i="37" s="1"/>
  <c r="J27" i="37"/>
  <c r="K27" i="37" s="1"/>
  <c r="J26" i="37"/>
  <c r="K26" i="37" s="1"/>
  <c r="J25" i="37"/>
  <c r="K25" i="37" s="1"/>
  <c r="J24" i="37"/>
  <c r="K24" i="37" s="1"/>
  <c r="J23" i="37"/>
  <c r="K23" i="37" s="1"/>
  <c r="J22" i="37"/>
  <c r="K22" i="37" s="1"/>
  <c r="J21" i="37"/>
  <c r="K21" i="37" s="1"/>
  <c r="J20" i="37"/>
  <c r="K20" i="37" s="1"/>
  <c r="N19" i="37"/>
  <c r="M19" i="37"/>
  <c r="L19" i="37"/>
  <c r="K19" i="37"/>
  <c r="J19" i="37"/>
  <c r="M6" i="37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S16" i="36"/>
  <c r="F165" i="35"/>
  <c r="D165" i="35"/>
  <c r="J164" i="35"/>
  <c r="J165" i="35" s="1"/>
  <c r="H164" i="35"/>
  <c r="H165" i="35" s="1"/>
  <c r="F164" i="35"/>
  <c r="D164" i="35"/>
  <c r="J42" i="35"/>
  <c r="I42" i="35"/>
  <c r="G42" i="35"/>
  <c r="F42" i="35"/>
  <c r="K41" i="35"/>
  <c r="K42" i="35" s="1"/>
  <c r="H41" i="35"/>
  <c r="H42" i="35" s="1"/>
  <c r="G41" i="35"/>
  <c r="F41" i="35"/>
  <c r="E41" i="35"/>
  <c r="E42" i="35" s="1"/>
  <c r="K27" i="35"/>
  <c r="K26" i="35"/>
  <c r="K25" i="35"/>
  <c r="K24" i="35"/>
  <c r="K23" i="35"/>
  <c r="K22" i="35"/>
  <c r="K21" i="35"/>
  <c r="K20" i="35"/>
  <c r="M19" i="35"/>
  <c r="N19" i="35" s="1"/>
  <c r="C15" i="36" s="1"/>
  <c r="L19" i="35"/>
  <c r="K19" i="35"/>
  <c r="M6" i="35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O18" i="34"/>
  <c r="F17" i="34"/>
  <c r="E17" i="34"/>
  <c r="M16" i="34"/>
  <c r="E16" i="34"/>
  <c r="S15" i="34"/>
  <c r="C15" i="34"/>
  <c r="N17" i="34" s="1"/>
  <c r="J165" i="33"/>
  <c r="F165" i="33"/>
  <c r="D165" i="33"/>
  <c r="J164" i="33"/>
  <c r="H164" i="33"/>
  <c r="H165" i="33" s="1"/>
  <c r="F164" i="33"/>
  <c r="D164" i="33"/>
  <c r="J42" i="33"/>
  <c r="I42" i="33"/>
  <c r="K41" i="33"/>
  <c r="K42" i="33" s="1"/>
  <c r="H41" i="33"/>
  <c r="H42" i="33" s="1"/>
  <c r="H40" i="33"/>
  <c r="G40" i="33"/>
  <c r="G41" i="33" s="1"/>
  <c r="G42" i="33" s="1"/>
  <c r="F40" i="33"/>
  <c r="F41" i="33" s="1"/>
  <c r="F42" i="33" s="1"/>
  <c r="E40" i="33"/>
  <c r="E41" i="33" s="1"/>
  <c r="E42" i="33" s="1"/>
  <c r="C40" i="33"/>
  <c r="K27" i="33"/>
  <c r="K26" i="33"/>
  <c r="K25" i="33"/>
  <c r="K24" i="33"/>
  <c r="K23" i="33"/>
  <c r="K22" i="33"/>
  <c r="K21" i="33"/>
  <c r="K20" i="33"/>
  <c r="N19" i="33"/>
  <c r="M19" i="33"/>
  <c r="L19" i="33"/>
  <c r="K19" i="33"/>
  <c r="K40" i="33" s="1"/>
  <c r="M6" i="33"/>
  <c r="Q22" i="32"/>
  <c r="P22" i="32"/>
  <c r="E22" i="32"/>
  <c r="M17" i="32"/>
  <c r="L16" i="32"/>
  <c r="G15" i="32"/>
  <c r="S10" i="32"/>
  <c r="S22" i="32" s="1"/>
  <c r="R10" i="32"/>
  <c r="R22" i="32" s="1"/>
  <c r="Q10" i="32"/>
  <c r="P10" i="32"/>
  <c r="O10" i="32"/>
  <c r="O22" i="32" s="1"/>
  <c r="N10" i="32"/>
  <c r="N22" i="32" s="1"/>
  <c r="M10" i="32"/>
  <c r="M22" i="32" s="1"/>
  <c r="L10" i="32"/>
  <c r="L22" i="32" s="1"/>
  <c r="K10" i="32"/>
  <c r="K22" i="32" s="1"/>
  <c r="J10" i="32"/>
  <c r="J22" i="32" s="1"/>
  <c r="I10" i="32"/>
  <c r="I22" i="32" s="1"/>
  <c r="H10" i="32"/>
  <c r="H22" i="32" s="1"/>
  <c r="G10" i="32"/>
  <c r="G22" i="32" s="1"/>
  <c r="F10" i="32"/>
  <c r="F22" i="32" s="1"/>
  <c r="E10" i="32"/>
  <c r="H165" i="31"/>
  <c r="D165" i="31"/>
  <c r="J164" i="31"/>
  <c r="J165" i="31" s="1"/>
  <c r="H164" i="31"/>
  <c r="F164" i="31"/>
  <c r="F165" i="31" s="1"/>
  <c r="D164" i="31"/>
  <c r="J42" i="31"/>
  <c r="I42" i="31"/>
  <c r="E42" i="31"/>
  <c r="F41" i="31"/>
  <c r="F42" i="31" s="1"/>
  <c r="E41" i="31"/>
  <c r="K40" i="31"/>
  <c r="K41" i="31" s="1"/>
  <c r="K42" i="31" s="1"/>
  <c r="H40" i="31"/>
  <c r="H41" i="31" s="1"/>
  <c r="H42" i="31" s="1"/>
  <c r="G40" i="31"/>
  <c r="G41" i="31" s="1"/>
  <c r="G42" i="31" s="1"/>
  <c r="F40" i="31"/>
  <c r="E40" i="31"/>
  <c r="C40" i="31"/>
  <c r="N19" i="31"/>
  <c r="C15" i="32" s="1"/>
  <c r="M19" i="31"/>
  <c r="L19" i="31"/>
  <c r="M6" i="31"/>
  <c r="S22" i="30"/>
  <c r="R22" i="30"/>
  <c r="Q22" i="30"/>
  <c r="N22" i="30"/>
  <c r="J22" i="30"/>
  <c r="I22" i="30"/>
  <c r="F22" i="30"/>
  <c r="S10" i="30"/>
  <c r="Q10" i="30"/>
  <c r="P10" i="30"/>
  <c r="P22" i="30" s="1"/>
  <c r="O10" i="30"/>
  <c r="O22" i="30" s="1"/>
  <c r="N10" i="30"/>
  <c r="M10" i="30"/>
  <c r="M22" i="30" s="1"/>
  <c r="L10" i="30"/>
  <c r="L22" i="30" s="1"/>
  <c r="K10" i="30"/>
  <c r="K22" i="30" s="1"/>
  <c r="J10" i="30"/>
  <c r="I10" i="30"/>
  <c r="H10" i="30"/>
  <c r="H22" i="30" s="1"/>
  <c r="G10" i="30"/>
  <c r="G22" i="30" s="1"/>
  <c r="F10" i="30"/>
  <c r="E10" i="30"/>
  <c r="E22" i="30" s="1"/>
  <c r="J151" i="29"/>
  <c r="H151" i="29"/>
  <c r="D151" i="29"/>
  <c r="J150" i="29"/>
  <c r="H150" i="29"/>
  <c r="F150" i="29"/>
  <c r="F151" i="29" s="1"/>
  <c r="D150" i="29"/>
  <c r="J28" i="29"/>
  <c r="I28" i="29"/>
  <c r="G28" i="29"/>
  <c r="G27" i="29"/>
  <c r="H26" i="29"/>
  <c r="H27" i="29" s="1"/>
  <c r="H28" i="29" s="1"/>
  <c r="F26" i="29"/>
  <c r="F27" i="29" s="1"/>
  <c r="F28" i="29" s="1"/>
  <c r="E26" i="29"/>
  <c r="E27" i="29" s="1"/>
  <c r="E28" i="29" s="1"/>
  <c r="C26" i="29"/>
  <c r="K25" i="29"/>
  <c r="J25" i="29"/>
  <c r="J24" i="29"/>
  <c r="K24" i="29" s="1"/>
  <c r="K23" i="29"/>
  <c r="J23" i="29"/>
  <c r="J22" i="29"/>
  <c r="K22" i="29" s="1"/>
  <c r="K21" i="29"/>
  <c r="J21" i="29"/>
  <c r="J20" i="29"/>
  <c r="K20" i="29" s="1"/>
  <c r="M19" i="29"/>
  <c r="N19" i="29" s="1"/>
  <c r="C15" i="30" s="1"/>
  <c r="L19" i="29"/>
  <c r="J19" i="29"/>
  <c r="K19" i="29" s="1"/>
  <c r="K26" i="29" s="1"/>
  <c r="K27" i="29" s="1"/>
  <c r="K28" i="29" s="1"/>
  <c r="M6" i="29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R18" i="28"/>
  <c r="L18" i="28"/>
  <c r="K17" i="28"/>
  <c r="E17" i="28"/>
  <c r="S15" i="28"/>
  <c r="O15" i="28"/>
  <c r="F165" i="27"/>
  <c r="D165" i="27"/>
  <c r="J164" i="27"/>
  <c r="J165" i="27" s="1"/>
  <c r="H164" i="27"/>
  <c r="H165" i="27" s="1"/>
  <c r="F164" i="27"/>
  <c r="D164" i="27"/>
  <c r="J42" i="27"/>
  <c r="I42" i="27"/>
  <c r="H40" i="27"/>
  <c r="H41" i="27" s="1"/>
  <c r="H42" i="27" s="1"/>
  <c r="G40" i="27"/>
  <c r="G41" i="27" s="1"/>
  <c r="G42" i="27" s="1"/>
  <c r="F40" i="27"/>
  <c r="F41" i="27" s="1"/>
  <c r="F42" i="27" s="1"/>
  <c r="E40" i="27"/>
  <c r="E41" i="27" s="1"/>
  <c r="E42" i="27" s="1"/>
  <c r="C40" i="27"/>
  <c r="K39" i="27"/>
  <c r="J39" i="27"/>
  <c r="J38" i="27"/>
  <c r="K38" i="27" s="1"/>
  <c r="J37" i="27"/>
  <c r="K37" i="27" s="1"/>
  <c r="K36" i="27"/>
  <c r="J36" i="27"/>
  <c r="K35" i="27"/>
  <c r="J35" i="27"/>
  <c r="J34" i="27"/>
  <c r="K34" i="27" s="1"/>
  <c r="J33" i="27"/>
  <c r="K33" i="27" s="1"/>
  <c r="K32" i="27"/>
  <c r="J32" i="27"/>
  <c r="K31" i="27"/>
  <c r="J31" i="27"/>
  <c r="K30" i="27"/>
  <c r="J30" i="27"/>
  <c r="J29" i="27"/>
  <c r="K29" i="27" s="1"/>
  <c r="K28" i="27"/>
  <c r="J28" i="27"/>
  <c r="K27" i="27"/>
  <c r="J27" i="27"/>
  <c r="J26" i="27"/>
  <c r="K26" i="27" s="1"/>
  <c r="J25" i="27"/>
  <c r="K25" i="27" s="1"/>
  <c r="K24" i="27"/>
  <c r="J24" i="27"/>
  <c r="K23" i="27"/>
  <c r="J23" i="27"/>
  <c r="J22" i="27"/>
  <c r="K22" i="27" s="1"/>
  <c r="J21" i="27"/>
  <c r="K21" i="27" s="1"/>
  <c r="K20" i="27"/>
  <c r="J20" i="27"/>
  <c r="M19" i="27"/>
  <c r="L19" i="27"/>
  <c r="N19" i="27" s="1"/>
  <c r="C15" i="28" s="1"/>
  <c r="Q18" i="28" s="1"/>
  <c r="K19" i="27"/>
  <c r="J19" i="27"/>
  <c r="M6" i="27"/>
  <c r="S22" i="26"/>
  <c r="R22" i="26"/>
  <c r="Q22" i="26"/>
  <c r="L22" i="26"/>
  <c r="K22" i="26"/>
  <c r="J22" i="26"/>
  <c r="I22" i="26"/>
  <c r="Q17" i="26"/>
  <c r="S10" i="26"/>
  <c r="R10" i="26"/>
  <c r="Q10" i="26"/>
  <c r="P10" i="26"/>
  <c r="P22" i="26" s="1"/>
  <c r="O10" i="26"/>
  <c r="O22" i="26" s="1"/>
  <c r="N10" i="26"/>
  <c r="N22" i="26" s="1"/>
  <c r="M10" i="26"/>
  <c r="M22" i="26" s="1"/>
  <c r="L10" i="26"/>
  <c r="K10" i="26"/>
  <c r="J10" i="26"/>
  <c r="I10" i="26"/>
  <c r="H10" i="26"/>
  <c r="H22" i="26" s="1"/>
  <c r="G10" i="26"/>
  <c r="G22" i="26" s="1"/>
  <c r="F10" i="26"/>
  <c r="F22" i="26" s="1"/>
  <c r="E10" i="26"/>
  <c r="E22" i="26" s="1"/>
  <c r="D165" i="25"/>
  <c r="J164" i="25"/>
  <c r="J165" i="25" s="1"/>
  <c r="H164" i="25"/>
  <c r="H165" i="25" s="1"/>
  <c r="F164" i="25"/>
  <c r="F165" i="25" s="1"/>
  <c r="D164" i="25"/>
  <c r="J42" i="25"/>
  <c r="I42" i="25"/>
  <c r="C40" i="25"/>
  <c r="K39" i="25"/>
  <c r="K38" i="25"/>
  <c r="K37" i="25"/>
  <c r="E37" i="25"/>
  <c r="F37" i="25" s="1"/>
  <c r="G37" i="25" s="1"/>
  <c r="H37" i="25" s="1"/>
  <c r="K36" i="25"/>
  <c r="E36" i="25"/>
  <c r="F36" i="25" s="1"/>
  <c r="G36" i="25" s="1"/>
  <c r="H36" i="25" s="1"/>
  <c r="K35" i="25"/>
  <c r="G35" i="25"/>
  <c r="H35" i="25" s="1"/>
  <c r="F35" i="25"/>
  <c r="E35" i="25"/>
  <c r="K34" i="25"/>
  <c r="E34" i="25"/>
  <c r="F34" i="25" s="1"/>
  <c r="G34" i="25" s="1"/>
  <c r="H34" i="25" s="1"/>
  <c r="K33" i="25"/>
  <c r="E33" i="25"/>
  <c r="F33" i="25" s="1"/>
  <c r="G33" i="25" s="1"/>
  <c r="H33" i="25" s="1"/>
  <c r="K32" i="25"/>
  <c r="F32" i="25"/>
  <c r="G32" i="25" s="1"/>
  <c r="H32" i="25" s="1"/>
  <c r="E32" i="25"/>
  <c r="K31" i="25"/>
  <c r="E31" i="25"/>
  <c r="F31" i="25" s="1"/>
  <c r="G31" i="25" s="1"/>
  <c r="H31" i="25" s="1"/>
  <c r="K30" i="25"/>
  <c r="E30" i="25"/>
  <c r="F30" i="25" s="1"/>
  <c r="G30" i="25" s="1"/>
  <c r="H30" i="25" s="1"/>
  <c r="K29" i="25"/>
  <c r="E29" i="25"/>
  <c r="F29" i="25" s="1"/>
  <c r="G29" i="25" s="1"/>
  <c r="H29" i="25" s="1"/>
  <c r="K28" i="25"/>
  <c r="E28" i="25"/>
  <c r="F28" i="25" s="1"/>
  <c r="G28" i="25" s="1"/>
  <c r="H28" i="25" s="1"/>
  <c r="J27" i="25"/>
  <c r="K27" i="25" s="1"/>
  <c r="H27" i="25"/>
  <c r="E27" i="25"/>
  <c r="F27" i="25" s="1"/>
  <c r="G27" i="25" s="1"/>
  <c r="K26" i="25"/>
  <c r="J26" i="25"/>
  <c r="G26" i="25"/>
  <c r="H26" i="25" s="1"/>
  <c r="F26" i="25"/>
  <c r="E26" i="25"/>
  <c r="J25" i="25"/>
  <c r="K25" i="25" s="1"/>
  <c r="E25" i="25"/>
  <c r="F25" i="25" s="1"/>
  <c r="G25" i="25" s="1"/>
  <c r="H25" i="25" s="1"/>
  <c r="K24" i="25"/>
  <c r="J24" i="25"/>
  <c r="E24" i="25"/>
  <c r="F24" i="25" s="1"/>
  <c r="G24" i="25" s="1"/>
  <c r="H24" i="25" s="1"/>
  <c r="J23" i="25"/>
  <c r="K23" i="25" s="1"/>
  <c r="E23" i="25"/>
  <c r="F23" i="25" s="1"/>
  <c r="G23" i="25" s="1"/>
  <c r="H23" i="25" s="1"/>
  <c r="K22" i="25"/>
  <c r="J22" i="25"/>
  <c r="G22" i="25"/>
  <c r="H22" i="25" s="1"/>
  <c r="F22" i="25"/>
  <c r="E22" i="25"/>
  <c r="J21" i="25"/>
  <c r="K21" i="25" s="1"/>
  <c r="E21" i="25"/>
  <c r="F21" i="25" s="1"/>
  <c r="G21" i="25" s="1"/>
  <c r="H21" i="25" s="1"/>
  <c r="K20" i="25"/>
  <c r="J20" i="25"/>
  <c r="F20" i="25"/>
  <c r="G20" i="25" s="1"/>
  <c r="H20" i="25" s="1"/>
  <c r="E20" i="25"/>
  <c r="M19" i="25"/>
  <c r="N19" i="25" s="1"/>
  <c r="C15" i="26" s="1"/>
  <c r="L19" i="25"/>
  <c r="K19" i="25"/>
  <c r="J19" i="25"/>
  <c r="F19" i="25"/>
  <c r="G19" i="25" s="1"/>
  <c r="E19" i="25"/>
  <c r="M6" i="25"/>
  <c r="R22" i="24"/>
  <c r="Q22" i="24"/>
  <c r="M22" i="24"/>
  <c r="J22" i="24"/>
  <c r="I22" i="24"/>
  <c r="E22" i="24"/>
  <c r="O18" i="24"/>
  <c r="R17" i="24"/>
  <c r="H17" i="24"/>
  <c r="M16" i="24"/>
  <c r="P15" i="24"/>
  <c r="S10" i="24"/>
  <c r="S22" i="24" s="1"/>
  <c r="R10" i="24"/>
  <c r="Q10" i="24"/>
  <c r="P10" i="24"/>
  <c r="P22" i="24" s="1"/>
  <c r="O10" i="24"/>
  <c r="O22" i="24" s="1"/>
  <c r="N10" i="24"/>
  <c r="N22" i="24" s="1"/>
  <c r="M10" i="24"/>
  <c r="L10" i="24"/>
  <c r="L22" i="24" s="1"/>
  <c r="K10" i="24"/>
  <c r="K22" i="24" s="1"/>
  <c r="J10" i="24"/>
  <c r="I10" i="24"/>
  <c r="H10" i="24"/>
  <c r="H22" i="24" s="1"/>
  <c r="G10" i="24"/>
  <c r="G22" i="24" s="1"/>
  <c r="F10" i="24"/>
  <c r="F22" i="24" s="1"/>
  <c r="E10" i="24"/>
  <c r="H165" i="23"/>
  <c r="D165" i="23"/>
  <c r="J164" i="23"/>
  <c r="J165" i="23" s="1"/>
  <c r="H164" i="23"/>
  <c r="F164" i="23"/>
  <c r="F165" i="23" s="1"/>
  <c r="D164" i="23"/>
  <c r="J42" i="23"/>
  <c r="I42" i="23"/>
  <c r="H42" i="23"/>
  <c r="G42" i="23"/>
  <c r="F42" i="23"/>
  <c r="K41" i="23"/>
  <c r="K42" i="23" s="1"/>
  <c r="H41" i="23"/>
  <c r="G41" i="23"/>
  <c r="F41" i="23"/>
  <c r="E41" i="23"/>
  <c r="E42" i="23" s="1"/>
  <c r="J27" i="23"/>
  <c r="J26" i="23"/>
  <c r="J25" i="23"/>
  <c r="J24" i="23"/>
  <c r="J23" i="23"/>
  <c r="J22" i="23"/>
  <c r="J21" i="23"/>
  <c r="J20" i="23"/>
  <c r="N19" i="23"/>
  <c r="C15" i="24" s="1"/>
  <c r="M19" i="23"/>
  <c r="L19" i="23"/>
  <c r="J19" i="23"/>
  <c r="M6" i="23"/>
  <c r="R22" i="22"/>
  <c r="O22" i="22"/>
  <c r="M22" i="22"/>
  <c r="J22" i="22"/>
  <c r="G22" i="22"/>
  <c r="P18" i="22"/>
  <c r="J17" i="22"/>
  <c r="N16" i="22"/>
  <c r="H15" i="22"/>
  <c r="S10" i="22"/>
  <c r="S22" i="22" s="1"/>
  <c r="R10" i="22"/>
  <c r="Q10" i="22"/>
  <c r="Q22" i="22" s="1"/>
  <c r="P10" i="22"/>
  <c r="P22" i="22" s="1"/>
  <c r="O10" i="22"/>
  <c r="N10" i="22"/>
  <c r="N22" i="22" s="1"/>
  <c r="M10" i="22"/>
  <c r="M15" i="3" s="1"/>
  <c r="L10" i="22"/>
  <c r="L22" i="22" s="1"/>
  <c r="K10" i="22"/>
  <c r="K22" i="22" s="1"/>
  <c r="J10" i="22"/>
  <c r="I10" i="22"/>
  <c r="I22" i="22" s="1"/>
  <c r="H10" i="22"/>
  <c r="H22" i="22" s="1"/>
  <c r="G10" i="22"/>
  <c r="F10" i="22"/>
  <c r="F22" i="22" s="1"/>
  <c r="E10" i="22"/>
  <c r="F165" i="21"/>
  <c r="D165" i="21"/>
  <c r="H165" i="21" s="1"/>
  <c r="J164" i="21"/>
  <c r="J165" i="21" s="1"/>
  <c r="H164" i="21"/>
  <c r="F164" i="21"/>
  <c r="D164" i="21"/>
  <c r="J42" i="21"/>
  <c r="I42" i="21"/>
  <c r="K40" i="21"/>
  <c r="K41" i="21" s="1"/>
  <c r="K42" i="21" s="1"/>
  <c r="C40" i="21"/>
  <c r="K39" i="21"/>
  <c r="K38" i="21"/>
  <c r="K37" i="21"/>
  <c r="F37" i="21"/>
  <c r="G37" i="21" s="1"/>
  <c r="H37" i="21" s="1"/>
  <c r="E37" i="21"/>
  <c r="K36" i="21"/>
  <c r="F36" i="21"/>
  <c r="G36" i="21" s="1"/>
  <c r="H36" i="21" s="1"/>
  <c r="E36" i="21"/>
  <c r="K35" i="21"/>
  <c r="E35" i="21"/>
  <c r="F35" i="21" s="1"/>
  <c r="G35" i="21" s="1"/>
  <c r="H35" i="21" s="1"/>
  <c r="K34" i="21"/>
  <c r="E34" i="21"/>
  <c r="F34" i="21" s="1"/>
  <c r="G34" i="21" s="1"/>
  <c r="H34" i="21" s="1"/>
  <c r="K33" i="21"/>
  <c r="E33" i="21"/>
  <c r="F33" i="21" s="1"/>
  <c r="G33" i="21" s="1"/>
  <c r="H33" i="21" s="1"/>
  <c r="K32" i="21"/>
  <c r="E32" i="21"/>
  <c r="F32" i="21" s="1"/>
  <c r="G32" i="21" s="1"/>
  <c r="H32" i="21" s="1"/>
  <c r="K31" i="21"/>
  <c r="E31" i="21"/>
  <c r="F31" i="21" s="1"/>
  <c r="G31" i="21" s="1"/>
  <c r="H31" i="21" s="1"/>
  <c r="K30" i="21"/>
  <c r="E30" i="21"/>
  <c r="F30" i="21" s="1"/>
  <c r="G30" i="21" s="1"/>
  <c r="H30" i="21" s="1"/>
  <c r="K29" i="21"/>
  <c r="F29" i="21"/>
  <c r="G29" i="21" s="1"/>
  <c r="H29" i="21" s="1"/>
  <c r="E29" i="21"/>
  <c r="K28" i="21"/>
  <c r="F28" i="21"/>
  <c r="G28" i="21" s="1"/>
  <c r="H28" i="21" s="1"/>
  <c r="E28" i="21"/>
  <c r="K27" i="21"/>
  <c r="H27" i="21"/>
  <c r="E27" i="21"/>
  <c r="F27" i="21" s="1"/>
  <c r="G27" i="21" s="1"/>
  <c r="K26" i="21"/>
  <c r="H26" i="21"/>
  <c r="E26" i="21"/>
  <c r="F26" i="21" s="1"/>
  <c r="G26" i="21" s="1"/>
  <c r="K25" i="21"/>
  <c r="E25" i="21"/>
  <c r="F25" i="21" s="1"/>
  <c r="G25" i="21" s="1"/>
  <c r="H25" i="21" s="1"/>
  <c r="K24" i="21"/>
  <c r="G24" i="21"/>
  <c r="H24" i="21" s="1"/>
  <c r="E24" i="21"/>
  <c r="F24" i="21" s="1"/>
  <c r="K23" i="21"/>
  <c r="G23" i="21"/>
  <c r="H23" i="21" s="1"/>
  <c r="E23" i="21"/>
  <c r="F23" i="21" s="1"/>
  <c r="K22" i="21"/>
  <c r="E22" i="21"/>
  <c r="F22" i="21" s="1"/>
  <c r="G22" i="21" s="1"/>
  <c r="H22" i="21" s="1"/>
  <c r="K21" i="21"/>
  <c r="F21" i="21"/>
  <c r="G21" i="21" s="1"/>
  <c r="H21" i="21" s="1"/>
  <c r="E21" i="21"/>
  <c r="K20" i="21"/>
  <c r="F20" i="21"/>
  <c r="E20" i="21"/>
  <c r="M19" i="21"/>
  <c r="N19" i="21" s="1"/>
  <c r="C15" i="22" s="1"/>
  <c r="L19" i="21"/>
  <c r="K19" i="21"/>
  <c r="F19" i="21"/>
  <c r="G19" i="21" s="1"/>
  <c r="E19" i="21"/>
  <c r="M6" i="21"/>
  <c r="Q22" i="20"/>
  <c r="N22" i="20"/>
  <c r="I22" i="20"/>
  <c r="F22" i="20"/>
  <c r="H16" i="20"/>
  <c r="C15" i="20"/>
  <c r="S10" i="20"/>
  <c r="S22" i="20" s="1"/>
  <c r="R10" i="20"/>
  <c r="R22" i="20" s="1"/>
  <c r="Q10" i="20"/>
  <c r="P10" i="20"/>
  <c r="P22" i="20" s="1"/>
  <c r="O10" i="20"/>
  <c r="O22" i="20" s="1"/>
  <c r="N10" i="20"/>
  <c r="M10" i="20"/>
  <c r="M22" i="20" s="1"/>
  <c r="L10" i="20"/>
  <c r="K10" i="20"/>
  <c r="K22" i="20" s="1"/>
  <c r="J10" i="20"/>
  <c r="J22" i="20" s="1"/>
  <c r="I10" i="20"/>
  <c r="H10" i="20"/>
  <c r="H22" i="20" s="1"/>
  <c r="G10" i="20"/>
  <c r="G22" i="20" s="1"/>
  <c r="F10" i="20"/>
  <c r="E10" i="20"/>
  <c r="E22" i="20" s="1"/>
  <c r="J158" i="19"/>
  <c r="D158" i="19"/>
  <c r="F158" i="19" s="1"/>
  <c r="J157" i="19"/>
  <c r="H157" i="19"/>
  <c r="H158" i="19" s="1"/>
  <c r="F157" i="19"/>
  <c r="D157" i="19"/>
  <c r="J35" i="19"/>
  <c r="I35" i="19"/>
  <c r="F35" i="19"/>
  <c r="H33" i="19"/>
  <c r="H34" i="19" s="1"/>
  <c r="H35" i="19" s="1"/>
  <c r="G33" i="19"/>
  <c r="G34" i="19" s="1"/>
  <c r="G35" i="19" s="1"/>
  <c r="F33" i="19"/>
  <c r="F34" i="19" s="1"/>
  <c r="E33" i="19"/>
  <c r="E34" i="19" s="1"/>
  <c r="E35" i="19" s="1"/>
  <c r="C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M19" i="19"/>
  <c r="N19" i="19" s="1"/>
  <c r="L19" i="19"/>
  <c r="J19" i="19"/>
  <c r="K19" i="19" s="1"/>
  <c r="M6" i="19"/>
  <c r="R22" i="18"/>
  <c r="Q22" i="18"/>
  <c r="N22" i="18"/>
  <c r="J22" i="18"/>
  <c r="F22" i="18"/>
  <c r="O18" i="18"/>
  <c r="K17" i="18"/>
  <c r="S10" i="18"/>
  <c r="S22" i="18" s="1"/>
  <c r="R10" i="18"/>
  <c r="Q10" i="18"/>
  <c r="P10" i="18"/>
  <c r="P22" i="18" s="1"/>
  <c r="O10" i="18"/>
  <c r="O22" i="18" s="1"/>
  <c r="N10" i="18"/>
  <c r="M10" i="18"/>
  <c r="M22" i="18" s="1"/>
  <c r="L10" i="18"/>
  <c r="L22" i="18" s="1"/>
  <c r="K10" i="18"/>
  <c r="K22" i="18" s="1"/>
  <c r="J10" i="18"/>
  <c r="I10" i="18"/>
  <c r="I22" i="18" s="1"/>
  <c r="H10" i="18"/>
  <c r="H22" i="18" s="1"/>
  <c r="G10" i="18"/>
  <c r="G22" i="18" s="1"/>
  <c r="F10" i="18"/>
  <c r="E10" i="18"/>
  <c r="E22" i="18" s="1"/>
  <c r="D152" i="17"/>
  <c r="F152" i="17" s="1"/>
  <c r="J151" i="17"/>
  <c r="H151" i="17"/>
  <c r="F151" i="17"/>
  <c r="D151" i="17"/>
  <c r="J29" i="17"/>
  <c r="I29" i="17"/>
  <c r="H28" i="17"/>
  <c r="H29" i="17" s="1"/>
  <c r="E28" i="17"/>
  <c r="E29" i="17" s="1"/>
  <c r="H27" i="17"/>
  <c r="G27" i="17"/>
  <c r="G28" i="17" s="1"/>
  <c r="G29" i="17" s="1"/>
  <c r="F27" i="17"/>
  <c r="F28" i="17" s="1"/>
  <c r="F29" i="17" s="1"/>
  <c r="C27" i="17"/>
  <c r="J26" i="17"/>
  <c r="K26" i="17" s="1"/>
  <c r="K25" i="17"/>
  <c r="J25" i="17"/>
  <c r="J24" i="17"/>
  <c r="K24" i="17" s="1"/>
  <c r="J23" i="17"/>
  <c r="K23" i="17" s="1"/>
  <c r="J22" i="17"/>
  <c r="K22" i="17" s="1"/>
  <c r="K21" i="17"/>
  <c r="J21" i="17"/>
  <c r="J20" i="17"/>
  <c r="K20" i="17" s="1"/>
  <c r="M19" i="17"/>
  <c r="N19" i="17" s="1"/>
  <c r="C15" i="18" s="1"/>
  <c r="L19" i="17"/>
  <c r="J19" i="17"/>
  <c r="K19" i="17" s="1"/>
  <c r="M6" i="17"/>
  <c r="L23" i="16"/>
  <c r="S22" i="16"/>
  <c r="O22" i="16"/>
  <c r="N22" i="16"/>
  <c r="K22" i="16"/>
  <c r="K25" i="16" s="1"/>
  <c r="G22" i="16"/>
  <c r="F22" i="16"/>
  <c r="R19" i="16"/>
  <c r="R23" i="16" s="1"/>
  <c r="M19" i="16"/>
  <c r="M23" i="16" s="1"/>
  <c r="J19" i="16"/>
  <c r="J23" i="16" s="1"/>
  <c r="E19" i="16"/>
  <c r="E23" i="16" s="1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S15" i="16"/>
  <c r="S19" i="16" s="1"/>
  <c r="S23" i="16" s="1"/>
  <c r="R15" i="16"/>
  <c r="Q15" i="16"/>
  <c r="P15" i="16"/>
  <c r="O15" i="16"/>
  <c r="O19" i="16" s="1"/>
  <c r="O23" i="16" s="1"/>
  <c r="N15" i="16"/>
  <c r="N19" i="16" s="1"/>
  <c r="N23" i="16" s="1"/>
  <c r="M15" i="16"/>
  <c r="L15" i="16"/>
  <c r="L19" i="16" s="1"/>
  <c r="K15" i="16"/>
  <c r="K19" i="16" s="1"/>
  <c r="K23" i="16" s="1"/>
  <c r="J15" i="16"/>
  <c r="I15" i="16"/>
  <c r="H15" i="16"/>
  <c r="G15" i="16"/>
  <c r="G19" i="16" s="1"/>
  <c r="G23" i="16" s="1"/>
  <c r="F15" i="16"/>
  <c r="F19" i="16" s="1"/>
  <c r="F23" i="16" s="1"/>
  <c r="E15" i="16"/>
  <c r="S10" i="16"/>
  <c r="R10" i="16"/>
  <c r="R22" i="16" s="1"/>
  <c r="Q10" i="16"/>
  <c r="Q22" i="16" s="1"/>
  <c r="P10" i="16"/>
  <c r="P22" i="16" s="1"/>
  <c r="O10" i="16"/>
  <c r="N10" i="16"/>
  <c r="M10" i="16"/>
  <c r="M22" i="16" s="1"/>
  <c r="M25" i="16" s="1"/>
  <c r="L10" i="16"/>
  <c r="L22" i="16" s="1"/>
  <c r="K10" i="16"/>
  <c r="J10" i="16"/>
  <c r="J22" i="16" s="1"/>
  <c r="J25" i="16" s="1"/>
  <c r="I10" i="16"/>
  <c r="I22" i="16" s="1"/>
  <c r="H10" i="16"/>
  <c r="H22" i="16" s="1"/>
  <c r="G10" i="16"/>
  <c r="F10" i="16"/>
  <c r="E10" i="16"/>
  <c r="E22" i="16" s="1"/>
  <c r="E25" i="16" s="1"/>
  <c r="D165" i="15"/>
  <c r="H165" i="15" s="1"/>
  <c r="J164" i="15"/>
  <c r="J165" i="15" s="1"/>
  <c r="H164" i="15"/>
  <c r="F164" i="15"/>
  <c r="F165" i="15" s="1"/>
  <c r="D164" i="15"/>
  <c r="J42" i="15"/>
  <c r="I42" i="15"/>
  <c r="H42" i="15"/>
  <c r="G42" i="15"/>
  <c r="K41" i="15"/>
  <c r="K42" i="15" s="1"/>
  <c r="H41" i="15"/>
  <c r="G41" i="15"/>
  <c r="F41" i="15"/>
  <c r="F42" i="15" s="1"/>
  <c r="E41" i="15"/>
  <c r="E42" i="15" s="1"/>
  <c r="J27" i="15"/>
  <c r="J26" i="15"/>
  <c r="J25" i="15"/>
  <c r="J24" i="15"/>
  <c r="J23" i="15"/>
  <c r="J22" i="15"/>
  <c r="J21" i="15"/>
  <c r="J20" i="15"/>
  <c r="N19" i="15"/>
  <c r="M19" i="15"/>
  <c r="L19" i="15"/>
  <c r="J19" i="15"/>
  <c r="M6" i="15"/>
  <c r="E25" i="14"/>
  <c r="S22" i="14"/>
  <c r="O22" i="14"/>
  <c r="N22" i="14"/>
  <c r="K22" i="14"/>
  <c r="G22" i="14"/>
  <c r="F22" i="14"/>
  <c r="R19" i="14"/>
  <c r="R23" i="14" s="1"/>
  <c r="M19" i="14"/>
  <c r="M23" i="14" s="1"/>
  <c r="J19" i="14"/>
  <c r="J23" i="14" s="1"/>
  <c r="E19" i="14"/>
  <c r="E23" i="14" s="1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S15" i="14"/>
  <c r="S19" i="14" s="1"/>
  <c r="S23" i="14" s="1"/>
  <c r="AK11" i="3" s="1"/>
  <c r="R15" i="14"/>
  <c r="Q15" i="14"/>
  <c r="P15" i="14"/>
  <c r="O15" i="14"/>
  <c r="N15" i="14"/>
  <c r="N19" i="14" s="1"/>
  <c r="N23" i="14" s="1"/>
  <c r="M15" i="14"/>
  <c r="L15" i="14"/>
  <c r="L19" i="14" s="1"/>
  <c r="L23" i="14" s="1"/>
  <c r="K15" i="14"/>
  <c r="K19" i="14" s="1"/>
  <c r="K23" i="14" s="1"/>
  <c r="AC11" i="3" s="1"/>
  <c r="J15" i="14"/>
  <c r="I15" i="14"/>
  <c r="H15" i="14"/>
  <c r="G15" i="14"/>
  <c r="F15" i="14"/>
  <c r="F19" i="14" s="1"/>
  <c r="F23" i="14" s="1"/>
  <c r="E15" i="14"/>
  <c r="S10" i="14"/>
  <c r="R10" i="14"/>
  <c r="R22" i="14" s="1"/>
  <c r="R25" i="14" s="1"/>
  <c r="Q10" i="14"/>
  <c r="Q22" i="14" s="1"/>
  <c r="P10" i="14"/>
  <c r="P22" i="14" s="1"/>
  <c r="O10" i="14"/>
  <c r="N10" i="14"/>
  <c r="M10" i="14"/>
  <c r="M22" i="14" s="1"/>
  <c r="L10" i="14"/>
  <c r="L22" i="14" s="1"/>
  <c r="K10" i="14"/>
  <c r="J10" i="14"/>
  <c r="J22" i="14" s="1"/>
  <c r="J25" i="14" s="1"/>
  <c r="I10" i="14"/>
  <c r="I22" i="14" s="1"/>
  <c r="H10" i="14"/>
  <c r="H22" i="14" s="1"/>
  <c r="G10" i="14"/>
  <c r="F10" i="14"/>
  <c r="E10" i="14"/>
  <c r="E22" i="14" s="1"/>
  <c r="D165" i="13"/>
  <c r="H165" i="13" s="1"/>
  <c r="J164" i="13"/>
  <c r="J165" i="13" s="1"/>
  <c r="H164" i="13"/>
  <c r="F164" i="13"/>
  <c r="F165" i="13" s="1"/>
  <c r="D164" i="13"/>
  <c r="J42" i="13"/>
  <c r="I42" i="13"/>
  <c r="G42" i="13"/>
  <c r="E41" i="13"/>
  <c r="E42" i="13" s="1"/>
  <c r="H40" i="13"/>
  <c r="H41" i="13" s="1"/>
  <c r="H42" i="13" s="1"/>
  <c r="G40" i="13"/>
  <c r="G41" i="13" s="1"/>
  <c r="F40" i="13"/>
  <c r="F41" i="13" s="1"/>
  <c r="F42" i="13" s="1"/>
  <c r="E40" i="13"/>
  <c r="C40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J26" i="13"/>
  <c r="K26" i="13" s="1"/>
  <c r="J25" i="13"/>
  <c r="K25" i="13" s="1"/>
  <c r="J24" i="13"/>
  <c r="K24" i="13" s="1"/>
  <c r="K23" i="13"/>
  <c r="J23" i="13"/>
  <c r="J22" i="13"/>
  <c r="K22" i="13" s="1"/>
  <c r="J21" i="13"/>
  <c r="K21" i="13" s="1"/>
  <c r="K40" i="13" s="1"/>
  <c r="K41" i="13" s="1"/>
  <c r="K42" i="13" s="1"/>
  <c r="J20" i="13"/>
  <c r="K20" i="13" s="1"/>
  <c r="N19" i="13"/>
  <c r="M19" i="13"/>
  <c r="L19" i="13"/>
  <c r="K19" i="13"/>
  <c r="J19" i="13"/>
  <c r="M6" i="13"/>
  <c r="P22" i="12"/>
  <c r="L22" i="12"/>
  <c r="H22" i="12"/>
  <c r="R18" i="12"/>
  <c r="E18" i="12"/>
  <c r="Q17" i="12"/>
  <c r="L17" i="12"/>
  <c r="I17" i="12"/>
  <c r="S16" i="12"/>
  <c r="P16" i="12"/>
  <c r="R15" i="12"/>
  <c r="O15" i="12"/>
  <c r="K15" i="12"/>
  <c r="J15" i="12"/>
  <c r="G15" i="12"/>
  <c r="S10" i="12"/>
  <c r="S22" i="12" s="1"/>
  <c r="R10" i="12"/>
  <c r="R22" i="12" s="1"/>
  <c r="Q10" i="12"/>
  <c r="Q22" i="12" s="1"/>
  <c r="P10" i="12"/>
  <c r="O10" i="12"/>
  <c r="O22" i="12" s="1"/>
  <c r="N10" i="12"/>
  <c r="N22" i="12" s="1"/>
  <c r="M10" i="12"/>
  <c r="M22" i="12" s="1"/>
  <c r="L10" i="12"/>
  <c r="K10" i="12"/>
  <c r="K22" i="12" s="1"/>
  <c r="J10" i="12"/>
  <c r="J22" i="12" s="1"/>
  <c r="I10" i="12"/>
  <c r="I22" i="12" s="1"/>
  <c r="H10" i="12"/>
  <c r="G10" i="12"/>
  <c r="G22" i="12" s="1"/>
  <c r="F10" i="12"/>
  <c r="F22" i="12" s="1"/>
  <c r="E10" i="12"/>
  <c r="E22" i="12" s="1"/>
  <c r="H158" i="11"/>
  <c r="F158" i="11"/>
  <c r="D158" i="11"/>
  <c r="J157" i="11"/>
  <c r="J158" i="11" s="1"/>
  <c r="H157" i="11"/>
  <c r="F157" i="11"/>
  <c r="D157" i="11"/>
  <c r="J35" i="11"/>
  <c r="I35" i="11"/>
  <c r="F35" i="11"/>
  <c r="G34" i="11"/>
  <c r="G35" i="11" s="1"/>
  <c r="F34" i="11"/>
  <c r="H33" i="11"/>
  <c r="H34" i="11" s="1"/>
  <c r="H35" i="11" s="1"/>
  <c r="G33" i="11"/>
  <c r="F33" i="11"/>
  <c r="E33" i="11"/>
  <c r="E34" i="11" s="1"/>
  <c r="E35" i="11" s="1"/>
  <c r="C33" i="11"/>
  <c r="K32" i="11"/>
  <c r="J32" i="11"/>
  <c r="J31" i="11"/>
  <c r="K31" i="11" s="1"/>
  <c r="J30" i="11"/>
  <c r="K30" i="11" s="1"/>
  <c r="J29" i="11"/>
  <c r="K29" i="11" s="1"/>
  <c r="K28" i="11"/>
  <c r="J28" i="11"/>
  <c r="J27" i="11"/>
  <c r="K27" i="11" s="1"/>
  <c r="J26" i="11"/>
  <c r="K26" i="11" s="1"/>
  <c r="J25" i="11"/>
  <c r="K25" i="11" s="1"/>
  <c r="K24" i="11"/>
  <c r="J24" i="11"/>
  <c r="J23" i="11"/>
  <c r="K23" i="11" s="1"/>
  <c r="J22" i="11"/>
  <c r="K22" i="11" s="1"/>
  <c r="J21" i="11"/>
  <c r="K21" i="11" s="1"/>
  <c r="K20" i="11"/>
  <c r="J20" i="11"/>
  <c r="M19" i="11"/>
  <c r="N19" i="11" s="1"/>
  <c r="C15" i="12" s="1"/>
  <c r="J18" i="12" s="1"/>
  <c r="L19" i="11"/>
  <c r="K19" i="11"/>
  <c r="J19" i="11"/>
  <c r="M6" i="11"/>
  <c r="R22" i="10"/>
  <c r="N22" i="10"/>
  <c r="J22" i="10"/>
  <c r="F22" i="10"/>
  <c r="L18" i="10"/>
  <c r="S10" i="10"/>
  <c r="S22" i="10" s="1"/>
  <c r="R10" i="10"/>
  <c r="Q10" i="10"/>
  <c r="Q22" i="10" s="1"/>
  <c r="P10" i="10"/>
  <c r="P22" i="10" s="1"/>
  <c r="O10" i="10"/>
  <c r="O22" i="10" s="1"/>
  <c r="N10" i="10"/>
  <c r="M10" i="10"/>
  <c r="M22" i="10" s="1"/>
  <c r="L10" i="10"/>
  <c r="L22" i="10" s="1"/>
  <c r="K10" i="10"/>
  <c r="K22" i="10" s="1"/>
  <c r="J10" i="10"/>
  <c r="I10" i="10"/>
  <c r="I22" i="10" s="1"/>
  <c r="H10" i="10"/>
  <c r="H22" i="10" s="1"/>
  <c r="G10" i="10"/>
  <c r="G22" i="10" s="1"/>
  <c r="F10" i="10"/>
  <c r="E10" i="10"/>
  <c r="E22" i="10" s="1"/>
  <c r="D158" i="9"/>
  <c r="J157" i="9"/>
  <c r="H157" i="9"/>
  <c r="F157" i="9"/>
  <c r="D157" i="9"/>
  <c r="J35" i="9"/>
  <c r="I35" i="9"/>
  <c r="H35" i="9"/>
  <c r="H34" i="9"/>
  <c r="E34" i="9"/>
  <c r="E35" i="9" s="1"/>
  <c r="H33" i="9"/>
  <c r="G33" i="9"/>
  <c r="G34" i="9" s="1"/>
  <c r="G35" i="9" s="1"/>
  <c r="F33" i="9"/>
  <c r="F34" i="9" s="1"/>
  <c r="F35" i="9" s="1"/>
  <c r="E33" i="9"/>
  <c r="C33" i="9"/>
  <c r="J32" i="9"/>
  <c r="K32" i="9" s="1"/>
  <c r="J31" i="9"/>
  <c r="K31" i="9" s="1"/>
  <c r="J30" i="9"/>
  <c r="K30" i="9" s="1"/>
  <c r="K29" i="9"/>
  <c r="J29" i="9"/>
  <c r="J28" i="9"/>
  <c r="K28" i="9" s="1"/>
  <c r="J27" i="9"/>
  <c r="K27" i="9" s="1"/>
  <c r="J26" i="9"/>
  <c r="K26" i="9" s="1"/>
  <c r="K25" i="9"/>
  <c r="J25" i="9"/>
  <c r="J24" i="9"/>
  <c r="K24" i="9" s="1"/>
  <c r="J23" i="9"/>
  <c r="K23" i="9" s="1"/>
  <c r="J22" i="9"/>
  <c r="K22" i="9" s="1"/>
  <c r="K21" i="9"/>
  <c r="J21" i="9"/>
  <c r="J20" i="9"/>
  <c r="K20" i="9" s="1"/>
  <c r="M19" i="9"/>
  <c r="L19" i="9"/>
  <c r="N19" i="9" s="1"/>
  <c r="C15" i="10" s="1"/>
  <c r="K19" i="9"/>
  <c r="K33" i="9" s="1"/>
  <c r="K34" i="9" s="1"/>
  <c r="K35" i="9" s="1"/>
  <c r="J19" i="9"/>
  <c r="M6" i="9"/>
  <c r="R22" i="8"/>
  <c r="N22" i="8"/>
  <c r="M22" i="8"/>
  <c r="L22" i="8"/>
  <c r="H22" i="8"/>
  <c r="F22" i="8"/>
  <c r="E22" i="8"/>
  <c r="N18" i="8"/>
  <c r="K18" i="8"/>
  <c r="L16" i="8"/>
  <c r="I16" i="8"/>
  <c r="S10" i="8"/>
  <c r="S22" i="8" s="1"/>
  <c r="R10" i="8"/>
  <c r="Q10" i="8"/>
  <c r="Q22" i="8" s="1"/>
  <c r="P10" i="8"/>
  <c r="P22" i="8" s="1"/>
  <c r="O10" i="8"/>
  <c r="O22" i="8" s="1"/>
  <c r="N10" i="8"/>
  <c r="M10" i="8"/>
  <c r="L10" i="8"/>
  <c r="K10" i="8"/>
  <c r="K22" i="8" s="1"/>
  <c r="J10" i="8"/>
  <c r="J22" i="8" s="1"/>
  <c r="I10" i="8"/>
  <c r="I22" i="8" s="1"/>
  <c r="H10" i="8"/>
  <c r="G10" i="8"/>
  <c r="G22" i="8" s="1"/>
  <c r="F10" i="8"/>
  <c r="E10" i="8"/>
  <c r="G165" i="7"/>
  <c r="C165" i="7"/>
  <c r="E165" i="7" s="1"/>
  <c r="I164" i="7"/>
  <c r="I165" i="7" s="1"/>
  <c r="G164" i="7"/>
  <c r="E164" i="7"/>
  <c r="C164" i="7"/>
  <c r="I42" i="7"/>
  <c r="H42" i="7"/>
  <c r="E42" i="7"/>
  <c r="F41" i="7"/>
  <c r="F42" i="7" s="1"/>
  <c r="E41" i="7"/>
  <c r="D41" i="7"/>
  <c r="D42" i="7" s="1"/>
  <c r="G40" i="7"/>
  <c r="G41" i="7" s="1"/>
  <c r="G42" i="7" s="1"/>
  <c r="F40" i="7"/>
  <c r="E40" i="7"/>
  <c r="D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I27" i="7"/>
  <c r="I26" i="7"/>
  <c r="J26" i="7" s="1"/>
  <c r="J25" i="7"/>
  <c r="I25" i="7"/>
  <c r="I24" i="7"/>
  <c r="J24" i="7" s="1"/>
  <c r="J23" i="7"/>
  <c r="I23" i="7"/>
  <c r="I22" i="7"/>
  <c r="J22" i="7" s="1"/>
  <c r="J21" i="7"/>
  <c r="I21" i="7"/>
  <c r="I20" i="7"/>
  <c r="J20" i="7" s="1"/>
  <c r="M19" i="7"/>
  <c r="C15" i="8" s="1"/>
  <c r="L19" i="7"/>
  <c r="K19" i="7"/>
  <c r="I19" i="7"/>
  <c r="J19" i="7" s="1"/>
  <c r="L6" i="7"/>
  <c r="O7" i="6"/>
  <c r="N7" i="6"/>
  <c r="K7" i="6"/>
  <c r="J7" i="6"/>
  <c r="G7" i="6"/>
  <c r="F7" i="6"/>
  <c r="C7" i="6"/>
  <c r="R12" i="5"/>
  <c r="Q7" i="6" s="1"/>
  <c r="Q12" i="5"/>
  <c r="P7" i="6" s="1"/>
  <c r="P12" i="5"/>
  <c r="O12" i="5"/>
  <c r="N12" i="5"/>
  <c r="M7" i="6" s="1"/>
  <c r="M12" i="5"/>
  <c r="L7" i="6" s="1"/>
  <c r="L12" i="5"/>
  <c r="K12" i="5"/>
  <c r="J12" i="5"/>
  <c r="I7" i="6" s="1"/>
  <c r="I12" i="5"/>
  <c r="H7" i="6" s="1"/>
  <c r="H12" i="5"/>
  <c r="G12" i="5"/>
  <c r="F12" i="5"/>
  <c r="E7" i="6" s="1"/>
  <c r="E12" i="5"/>
  <c r="D7" i="6" s="1"/>
  <c r="D12" i="5"/>
  <c r="T13" i="4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S28" i="3"/>
  <c r="Q28" i="3"/>
  <c r="P28" i="3"/>
  <c r="O28" i="3"/>
  <c r="N28" i="3"/>
  <c r="M28" i="3"/>
  <c r="K28" i="3"/>
  <c r="I28" i="3"/>
  <c r="H28" i="3"/>
  <c r="G28" i="3"/>
  <c r="F28" i="3"/>
  <c r="E28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S15" i="3"/>
  <c r="R15" i="3"/>
  <c r="Q15" i="3"/>
  <c r="P15" i="3"/>
  <c r="O15" i="3"/>
  <c r="N15" i="3"/>
  <c r="L15" i="3"/>
  <c r="K15" i="3"/>
  <c r="J15" i="3"/>
  <c r="I15" i="3"/>
  <c r="H15" i="3"/>
  <c r="G15" i="3"/>
  <c r="F15" i="3"/>
  <c r="S14" i="3"/>
  <c r="R14" i="3"/>
  <c r="Q14" i="3"/>
  <c r="P14" i="3"/>
  <c r="O14" i="3"/>
  <c r="N14" i="3"/>
  <c r="M14" i="3"/>
  <c r="K14" i="3"/>
  <c r="J14" i="3"/>
  <c r="I14" i="3"/>
  <c r="H14" i="3"/>
  <c r="G14" i="3"/>
  <c r="F14" i="3"/>
  <c r="E14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AK12" i="3"/>
  <c r="AJ12" i="3"/>
  <c r="AG12" i="3"/>
  <c r="AF12" i="3"/>
  <c r="AE12" i="3"/>
  <c r="AD12" i="3"/>
  <c r="AC12" i="3"/>
  <c r="AB12" i="3"/>
  <c r="Y12" i="3"/>
  <c r="X12" i="3"/>
  <c r="W12" i="3"/>
  <c r="S12" i="3"/>
  <c r="R12" i="3"/>
  <c r="S13" i="4" s="1"/>
  <c r="Q12" i="3"/>
  <c r="P12" i="3"/>
  <c r="O12" i="3"/>
  <c r="N12" i="3"/>
  <c r="M12" i="3"/>
  <c r="N13" i="4" s="1"/>
  <c r="L12" i="3"/>
  <c r="M13" i="4" s="1"/>
  <c r="K12" i="3"/>
  <c r="L13" i="4" s="1"/>
  <c r="J12" i="3"/>
  <c r="K13" i="4" s="1"/>
  <c r="I12" i="3"/>
  <c r="H12" i="3"/>
  <c r="G12" i="3"/>
  <c r="H13" i="4" s="1"/>
  <c r="F12" i="3"/>
  <c r="E12" i="3"/>
  <c r="F13" i="4" s="1"/>
  <c r="AJ11" i="3"/>
  <c r="AF11" i="3"/>
  <c r="AE11" i="3"/>
  <c r="N12" i="4" s="1"/>
  <c r="AD11" i="3"/>
  <c r="AB11" i="3"/>
  <c r="X11" i="3"/>
  <c r="W11" i="3"/>
  <c r="S11" i="3"/>
  <c r="T12" i="4" s="1"/>
  <c r="R11" i="3"/>
  <c r="S12" i="4" s="1"/>
  <c r="Q11" i="3"/>
  <c r="P11" i="3"/>
  <c r="O11" i="3"/>
  <c r="N11" i="3"/>
  <c r="M11" i="3"/>
  <c r="L11" i="3"/>
  <c r="K11" i="3"/>
  <c r="L12" i="4" s="1"/>
  <c r="J11" i="3"/>
  <c r="K12" i="4" s="1"/>
  <c r="I11" i="3"/>
  <c r="H11" i="3"/>
  <c r="G11" i="3"/>
  <c r="F11" i="3"/>
  <c r="E11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G7" i="3"/>
  <c r="F7" i="3"/>
  <c r="R22" i="2"/>
  <c r="Q22" i="2"/>
  <c r="P22" i="2"/>
  <c r="L22" i="2"/>
  <c r="J22" i="2"/>
  <c r="I22" i="2"/>
  <c r="H22" i="2"/>
  <c r="S10" i="2"/>
  <c r="S7" i="3" s="1"/>
  <c r="R10" i="2"/>
  <c r="R7" i="3" s="1"/>
  <c r="Q10" i="2"/>
  <c r="Q7" i="3" s="1"/>
  <c r="P10" i="2"/>
  <c r="P7" i="3" s="1"/>
  <c r="O10" i="2"/>
  <c r="O22" i="2" s="1"/>
  <c r="N10" i="2"/>
  <c r="N22" i="2" s="1"/>
  <c r="M10" i="2"/>
  <c r="M22" i="2" s="1"/>
  <c r="L10" i="2"/>
  <c r="L7" i="3" s="1"/>
  <c r="K10" i="2"/>
  <c r="K22" i="2" s="1"/>
  <c r="J10" i="2"/>
  <c r="J7" i="3" s="1"/>
  <c r="I10" i="2"/>
  <c r="I7" i="3" s="1"/>
  <c r="I33" i="3" s="1"/>
  <c r="H10" i="2"/>
  <c r="H7" i="3" s="1"/>
  <c r="G10" i="2"/>
  <c r="G22" i="2" s="1"/>
  <c r="F10" i="2"/>
  <c r="F22" i="2" s="1"/>
  <c r="E10" i="2"/>
  <c r="E22" i="2" s="1"/>
  <c r="J165" i="1"/>
  <c r="H165" i="1"/>
  <c r="D165" i="1"/>
  <c r="J164" i="1"/>
  <c r="H164" i="1"/>
  <c r="F164" i="1"/>
  <c r="F165" i="1" s="1"/>
  <c r="D164" i="1"/>
  <c r="J42" i="1"/>
  <c r="I42" i="1"/>
  <c r="K41" i="1"/>
  <c r="K42" i="1" s="1"/>
  <c r="H41" i="1"/>
  <c r="K40" i="1"/>
  <c r="H40" i="1"/>
  <c r="G40" i="1"/>
  <c r="G41" i="1" s="1"/>
  <c r="G42" i="1" s="1"/>
  <c r="F40" i="1"/>
  <c r="F41" i="1" s="1"/>
  <c r="F42" i="1" s="1"/>
  <c r="E40" i="1"/>
  <c r="E41" i="1" s="1"/>
  <c r="E42" i="1" s="1"/>
  <c r="J27" i="1"/>
  <c r="J26" i="1"/>
  <c r="J25" i="1"/>
  <c r="J24" i="1"/>
  <c r="J23" i="1"/>
  <c r="J22" i="1"/>
  <c r="J21" i="1"/>
  <c r="J20" i="1"/>
  <c r="M19" i="1"/>
  <c r="L19" i="1"/>
  <c r="N19" i="1" s="1"/>
  <c r="C15" i="2" s="1"/>
  <c r="J19" i="1"/>
  <c r="M6" i="1"/>
  <c r="L28" i="3" l="1"/>
  <c r="J28" i="3"/>
  <c r="R28" i="3"/>
  <c r="S33" i="3"/>
  <c r="M18" i="2"/>
  <c r="E18" i="2"/>
  <c r="L17" i="2"/>
  <c r="S16" i="2"/>
  <c r="K16" i="2"/>
  <c r="R15" i="2"/>
  <c r="R19" i="2" s="1"/>
  <c r="R23" i="2" s="1"/>
  <c r="J15" i="2"/>
  <c r="J19" i="2" s="1"/>
  <c r="J23" i="2" s="1"/>
  <c r="L18" i="2"/>
  <c r="S17" i="2"/>
  <c r="K17" i="2"/>
  <c r="R16" i="2"/>
  <c r="J16" i="2"/>
  <c r="Q15" i="2"/>
  <c r="I15" i="2"/>
  <c r="I19" i="2" s="1"/>
  <c r="I23" i="2" s="1"/>
  <c r="AA7" i="3" s="1"/>
  <c r="S18" i="2"/>
  <c r="K18" i="2"/>
  <c r="R17" i="2"/>
  <c r="J17" i="2"/>
  <c r="Q16" i="2"/>
  <c r="I16" i="2"/>
  <c r="P15" i="2"/>
  <c r="H15" i="2"/>
  <c r="H19" i="2" s="1"/>
  <c r="H23" i="2" s="1"/>
  <c r="Z7" i="3" s="1"/>
  <c r="P18" i="2"/>
  <c r="Q17" i="2"/>
  <c r="F17" i="2"/>
  <c r="G16" i="2"/>
  <c r="K15" i="2"/>
  <c r="H17" i="2"/>
  <c r="L16" i="2"/>
  <c r="Q18" i="2"/>
  <c r="F18" i="2"/>
  <c r="G17" i="2"/>
  <c r="H16" i="2"/>
  <c r="L15" i="2"/>
  <c r="L19" i="2" s="1"/>
  <c r="L23" i="2" s="1"/>
  <c r="AD7" i="3" s="1"/>
  <c r="O18" i="2"/>
  <c r="P17" i="2"/>
  <c r="E17" i="2"/>
  <c r="F16" i="2"/>
  <c r="G15" i="2"/>
  <c r="G19" i="2" s="1"/>
  <c r="G23" i="2" s="1"/>
  <c r="Y7" i="3" s="1"/>
  <c r="N18" i="2"/>
  <c r="O17" i="2"/>
  <c r="P16" i="2"/>
  <c r="E16" i="2"/>
  <c r="F15" i="2"/>
  <c r="O16" i="2"/>
  <c r="G18" i="2"/>
  <c r="E15" i="2"/>
  <c r="E19" i="2" s="1"/>
  <c r="E23" i="2" s="1"/>
  <c r="W7" i="3" s="1"/>
  <c r="H18" i="2"/>
  <c r="R18" i="2"/>
  <c r="J18" i="2"/>
  <c r="N17" i="2"/>
  <c r="S15" i="2"/>
  <c r="I18" i="2"/>
  <c r="M17" i="2"/>
  <c r="N16" i="2"/>
  <c r="O15" i="2"/>
  <c r="O19" i="2" s="1"/>
  <c r="O23" i="2" s="1"/>
  <c r="AG7" i="3" s="1"/>
  <c r="I17" i="2"/>
  <c r="M16" i="2"/>
  <c r="N15" i="2"/>
  <c r="M15" i="2"/>
  <c r="L33" i="3"/>
  <c r="I25" i="10"/>
  <c r="F33" i="3"/>
  <c r="G33" i="3"/>
  <c r="K7" i="3"/>
  <c r="J40" i="7"/>
  <c r="J41" i="7" s="1"/>
  <c r="J42" i="7" s="1"/>
  <c r="L14" i="3"/>
  <c r="L22" i="20"/>
  <c r="N18" i="20"/>
  <c r="F18" i="20"/>
  <c r="M17" i="20"/>
  <c r="E17" i="20"/>
  <c r="L16" i="20"/>
  <c r="S15" i="20"/>
  <c r="K15" i="20"/>
  <c r="M18" i="20"/>
  <c r="E18" i="20"/>
  <c r="L17" i="20"/>
  <c r="S16" i="20"/>
  <c r="K16" i="20"/>
  <c r="R15" i="20"/>
  <c r="R19" i="20" s="1"/>
  <c r="R23" i="20" s="1"/>
  <c r="AJ14" i="3" s="1"/>
  <c r="J15" i="20"/>
  <c r="L18" i="20"/>
  <c r="S17" i="20"/>
  <c r="K17" i="20"/>
  <c r="R16" i="20"/>
  <c r="J16" i="20"/>
  <c r="Q15" i="20"/>
  <c r="Q19" i="20" s="1"/>
  <c r="Q23" i="20" s="1"/>
  <c r="AI14" i="3" s="1"/>
  <c r="R15" i="4" s="1"/>
  <c r="I15" i="20"/>
  <c r="S18" i="20"/>
  <c r="K18" i="20"/>
  <c r="R17" i="20"/>
  <c r="J17" i="20"/>
  <c r="Q16" i="20"/>
  <c r="I16" i="20"/>
  <c r="P15" i="20"/>
  <c r="P19" i="20" s="1"/>
  <c r="P23" i="20" s="1"/>
  <c r="AH14" i="3" s="1"/>
  <c r="Q15" i="4" s="1"/>
  <c r="H15" i="20"/>
  <c r="Q18" i="20"/>
  <c r="I18" i="20"/>
  <c r="P17" i="20"/>
  <c r="H17" i="20"/>
  <c r="O16" i="20"/>
  <c r="G16" i="20"/>
  <c r="N15" i="20"/>
  <c r="F15" i="20"/>
  <c r="F19" i="20" s="1"/>
  <c r="F23" i="20" s="1"/>
  <c r="P18" i="20"/>
  <c r="H18" i="20"/>
  <c r="O17" i="20"/>
  <c r="G17" i="20"/>
  <c r="N16" i="20"/>
  <c r="F16" i="20"/>
  <c r="M15" i="20"/>
  <c r="E15" i="20"/>
  <c r="G18" i="20"/>
  <c r="E16" i="20"/>
  <c r="Q17" i="20"/>
  <c r="O15" i="20"/>
  <c r="O19" i="20" s="1"/>
  <c r="O23" i="20" s="1"/>
  <c r="AG14" i="3" s="1"/>
  <c r="P15" i="4" s="1"/>
  <c r="N17" i="20"/>
  <c r="L15" i="20"/>
  <c r="I17" i="20"/>
  <c r="G15" i="20"/>
  <c r="R18" i="20"/>
  <c r="P16" i="20"/>
  <c r="O18" i="20"/>
  <c r="M16" i="20"/>
  <c r="J18" i="20"/>
  <c r="F17" i="20"/>
  <c r="M7" i="3"/>
  <c r="S25" i="24"/>
  <c r="I64" i="4"/>
  <c r="I38" i="4"/>
  <c r="J33" i="3"/>
  <c r="H25" i="2"/>
  <c r="S22" i="2"/>
  <c r="J8" i="4"/>
  <c r="I25" i="2"/>
  <c r="O25" i="2"/>
  <c r="O7" i="3"/>
  <c r="M12" i="4"/>
  <c r="G13" i="4"/>
  <c r="O13" i="4"/>
  <c r="F26" i="4"/>
  <c r="S18" i="18"/>
  <c r="K18" i="18"/>
  <c r="R17" i="18"/>
  <c r="J17" i="18"/>
  <c r="Q16" i="18"/>
  <c r="I16" i="18"/>
  <c r="P15" i="18"/>
  <c r="P19" i="18" s="1"/>
  <c r="P23" i="18" s="1"/>
  <c r="H15" i="18"/>
  <c r="R18" i="18"/>
  <c r="J18" i="18"/>
  <c r="Q17" i="18"/>
  <c r="I17" i="18"/>
  <c r="P16" i="18"/>
  <c r="H16" i="18"/>
  <c r="O15" i="18"/>
  <c r="O19" i="18" s="1"/>
  <c r="O23" i="18" s="1"/>
  <c r="AG13" i="3" s="1"/>
  <c r="P14" i="4" s="1"/>
  <c r="G15" i="18"/>
  <c r="Q18" i="18"/>
  <c r="I18" i="18"/>
  <c r="P17" i="18"/>
  <c r="H17" i="18"/>
  <c r="O16" i="18"/>
  <c r="G16" i="18"/>
  <c r="N15" i="18"/>
  <c r="N19" i="18" s="1"/>
  <c r="N23" i="18" s="1"/>
  <c r="AF13" i="3" s="1"/>
  <c r="O14" i="4" s="1"/>
  <c r="F15" i="18"/>
  <c r="P18" i="18"/>
  <c r="H18" i="18"/>
  <c r="O17" i="18"/>
  <c r="G17" i="18"/>
  <c r="N16" i="18"/>
  <c r="F16" i="18"/>
  <c r="M15" i="18"/>
  <c r="M19" i="18" s="1"/>
  <c r="M23" i="18" s="1"/>
  <c r="AE13" i="3" s="1"/>
  <c r="N14" i="4" s="1"/>
  <c r="E15" i="18"/>
  <c r="N18" i="18"/>
  <c r="F18" i="18"/>
  <c r="M17" i="18"/>
  <c r="E17" i="18"/>
  <c r="L16" i="18"/>
  <c r="S15" i="18"/>
  <c r="K15" i="18"/>
  <c r="M18" i="18"/>
  <c r="E18" i="18"/>
  <c r="L17" i="18"/>
  <c r="S16" i="18"/>
  <c r="K16" i="18"/>
  <c r="R15" i="18"/>
  <c r="J15" i="18"/>
  <c r="L18" i="18"/>
  <c r="J16" i="18"/>
  <c r="G18" i="18"/>
  <c r="E16" i="18"/>
  <c r="S17" i="18"/>
  <c r="Q15" i="18"/>
  <c r="Q19" i="18" s="1"/>
  <c r="Q23" i="18" s="1"/>
  <c r="AI13" i="3" s="1"/>
  <c r="R14" i="4" s="1"/>
  <c r="N17" i="18"/>
  <c r="L15" i="18"/>
  <c r="F17" i="18"/>
  <c r="R16" i="18"/>
  <c r="M16" i="18"/>
  <c r="I15" i="18"/>
  <c r="Q33" i="3"/>
  <c r="R33" i="3"/>
  <c r="N7" i="3"/>
  <c r="H33" i="3"/>
  <c r="I8" i="4"/>
  <c r="P33" i="3"/>
  <c r="E7" i="3"/>
  <c r="F12" i="4"/>
  <c r="P13" i="4"/>
  <c r="N17" i="4"/>
  <c r="Q25" i="20"/>
  <c r="M21" i="4"/>
  <c r="R18" i="8"/>
  <c r="J18" i="8"/>
  <c r="Q17" i="8"/>
  <c r="I17" i="8"/>
  <c r="P16" i="8"/>
  <c r="H16" i="8"/>
  <c r="O15" i="8"/>
  <c r="G15" i="8"/>
  <c r="Q18" i="8"/>
  <c r="I18" i="8"/>
  <c r="P17" i="8"/>
  <c r="H17" i="8"/>
  <c r="O16" i="8"/>
  <c r="G16" i="8"/>
  <c r="N15" i="8"/>
  <c r="F15" i="8"/>
  <c r="P18" i="8"/>
  <c r="H18" i="8"/>
  <c r="O17" i="8"/>
  <c r="G17" i="8"/>
  <c r="N16" i="8"/>
  <c r="F16" i="8"/>
  <c r="M15" i="8"/>
  <c r="E15" i="8"/>
  <c r="O18" i="8"/>
  <c r="G18" i="8"/>
  <c r="N17" i="8"/>
  <c r="F17" i="8"/>
  <c r="M16" i="8"/>
  <c r="E16" i="8"/>
  <c r="L15" i="8"/>
  <c r="M18" i="8"/>
  <c r="E18" i="8"/>
  <c r="L17" i="8"/>
  <c r="S16" i="8"/>
  <c r="K16" i="8"/>
  <c r="R15" i="8"/>
  <c r="J15" i="8"/>
  <c r="L18" i="8"/>
  <c r="S17" i="8"/>
  <c r="K17" i="8"/>
  <c r="R16" i="8"/>
  <c r="J16" i="8"/>
  <c r="Q15" i="8"/>
  <c r="I15" i="8"/>
  <c r="Q16" i="8"/>
  <c r="S18" i="8"/>
  <c r="G20" i="21"/>
  <c r="H20" i="21" s="1"/>
  <c r="F40" i="21"/>
  <c r="F41" i="21" s="1"/>
  <c r="F42" i="21" s="1"/>
  <c r="G12" i="4"/>
  <c r="O12" i="4"/>
  <c r="M18" i="4"/>
  <c r="E17" i="8"/>
  <c r="E22" i="22"/>
  <c r="E15" i="3"/>
  <c r="S15" i="4"/>
  <c r="H15" i="8"/>
  <c r="J17" i="8"/>
  <c r="S18" i="10"/>
  <c r="K18" i="10"/>
  <c r="R17" i="10"/>
  <c r="J17" i="10"/>
  <c r="Q16" i="10"/>
  <c r="I16" i="10"/>
  <c r="P15" i="10"/>
  <c r="H15" i="10"/>
  <c r="R18" i="10"/>
  <c r="J18" i="10"/>
  <c r="Q17" i="10"/>
  <c r="I17" i="10"/>
  <c r="P16" i="10"/>
  <c r="H16" i="10"/>
  <c r="O15" i="10"/>
  <c r="G15" i="10"/>
  <c r="Q18" i="10"/>
  <c r="I18" i="10"/>
  <c r="P17" i="10"/>
  <c r="H17" i="10"/>
  <c r="O16" i="10"/>
  <c r="G16" i="10"/>
  <c r="N15" i="10"/>
  <c r="F15" i="10"/>
  <c r="F19" i="10" s="1"/>
  <c r="F23" i="10" s="1"/>
  <c r="X9" i="3" s="1"/>
  <c r="N18" i="10"/>
  <c r="F18" i="10"/>
  <c r="M17" i="10"/>
  <c r="E17" i="10"/>
  <c r="L16" i="10"/>
  <c r="S15" i="10"/>
  <c r="K15" i="10"/>
  <c r="M18" i="10"/>
  <c r="E18" i="10"/>
  <c r="L17" i="10"/>
  <c r="S16" i="10"/>
  <c r="K16" i="10"/>
  <c r="R15" i="10"/>
  <c r="J15" i="10"/>
  <c r="H18" i="10"/>
  <c r="R16" i="10"/>
  <c r="L15" i="10"/>
  <c r="L19" i="10" s="1"/>
  <c r="L23" i="10" s="1"/>
  <c r="G18" i="10"/>
  <c r="N16" i="10"/>
  <c r="I15" i="10"/>
  <c r="I19" i="10" s="1"/>
  <c r="I23" i="10" s="1"/>
  <c r="AA9" i="3" s="1"/>
  <c r="J10" i="4" s="1"/>
  <c r="S17" i="10"/>
  <c r="M16" i="10"/>
  <c r="E15" i="10"/>
  <c r="O17" i="10"/>
  <c r="J16" i="10"/>
  <c r="P18" i="10"/>
  <c r="K17" i="10"/>
  <c r="E16" i="10"/>
  <c r="O18" i="10"/>
  <c r="G17" i="10"/>
  <c r="Q15" i="10"/>
  <c r="F158" i="9"/>
  <c r="J158" i="9"/>
  <c r="M15" i="10"/>
  <c r="M25" i="14"/>
  <c r="G25" i="14"/>
  <c r="P21" i="4"/>
  <c r="K15" i="8"/>
  <c r="M17" i="8"/>
  <c r="F16" i="10"/>
  <c r="N25" i="18"/>
  <c r="N18" i="26"/>
  <c r="F18" i="26"/>
  <c r="M17" i="26"/>
  <c r="E17" i="26"/>
  <c r="L16" i="26"/>
  <c r="S15" i="26"/>
  <c r="S19" i="26" s="1"/>
  <c r="S23" i="26" s="1"/>
  <c r="K15" i="26"/>
  <c r="M18" i="26"/>
  <c r="E18" i="26"/>
  <c r="L17" i="26"/>
  <c r="S16" i="26"/>
  <c r="K16" i="26"/>
  <c r="R15" i="26"/>
  <c r="J15" i="26"/>
  <c r="J19" i="26" s="1"/>
  <c r="J23" i="26" s="1"/>
  <c r="AB17" i="3" s="1"/>
  <c r="K18" i="4" s="1"/>
  <c r="L18" i="26"/>
  <c r="S17" i="26"/>
  <c r="K17" i="26"/>
  <c r="R16" i="26"/>
  <c r="J16" i="26"/>
  <c r="Q15" i="26"/>
  <c r="I15" i="26"/>
  <c r="Q18" i="26"/>
  <c r="I18" i="26"/>
  <c r="P17" i="26"/>
  <c r="H17" i="26"/>
  <c r="O16" i="26"/>
  <c r="G16" i="26"/>
  <c r="N15" i="26"/>
  <c r="F15" i="26"/>
  <c r="P18" i="26"/>
  <c r="O17" i="26"/>
  <c r="N16" i="26"/>
  <c r="M15" i="26"/>
  <c r="M19" i="26" s="1"/>
  <c r="M23" i="26" s="1"/>
  <c r="AE17" i="3" s="1"/>
  <c r="N18" i="4" s="1"/>
  <c r="O18" i="26"/>
  <c r="N17" i="26"/>
  <c r="M16" i="26"/>
  <c r="L15" i="26"/>
  <c r="L19" i="26" s="1"/>
  <c r="L23" i="26" s="1"/>
  <c r="AD17" i="3" s="1"/>
  <c r="K18" i="26"/>
  <c r="J17" i="26"/>
  <c r="I16" i="26"/>
  <c r="H15" i="26"/>
  <c r="J18" i="26"/>
  <c r="I17" i="26"/>
  <c r="H16" i="26"/>
  <c r="G15" i="26"/>
  <c r="G19" i="26" s="1"/>
  <c r="G23" i="26" s="1"/>
  <c r="H18" i="26"/>
  <c r="G17" i="26"/>
  <c r="F16" i="26"/>
  <c r="E15" i="26"/>
  <c r="E19" i="26" s="1"/>
  <c r="E23" i="26" s="1"/>
  <c r="W17" i="3" s="1"/>
  <c r="F18" i="4" s="1"/>
  <c r="G18" i="26"/>
  <c r="F17" i="26"/>
  <c r="E16" i="26"/>
  <c r="S18" i="26"/>
  <c r="R17" i="26"/>
  <c r="Q16" i="26"/>
  <c r="P15" i="26"/>
  <c r="R18" i="26"/>
  <c r="P16" i="26"/>
  <c r="O15" i="26"/>
  <c r="O19" i="26" s="1"/>
  <c r="O23" i="26" s="1"/>
  <c r="AG17" i="3" s="1"/>
  <c r="P18" i="4" s="1"/>
  <c r="J13" i="4"/>
  <c r="J17" i="4"/>
  <c r="P15" i="8"/>
  <c r="R17" i="8"/>
  <c r="F17" i="10"/>
  <c r="G10" i="4"/>
  <c r="S15" i="8"/>
  <c r="F18" i="8"/>
  <c r="N17" i="10"/>
  <c r="H158" i="9"/>
  <c r="L25" i="16"/>
  <c r="F25" i="16"/>
  <c r="Q25" i="18"/>
  <c r="R25" i="20"/>
  <c r="O18" i="22"/>
  <c r="G18" i="22"/>
  <c r="N17" i="22"/>
  <c r="F17" i="22"/>
  <c r="M16" i="22"/>
  <c r="E16" i="22"/>
  <c r="L15" i="22"/>
  <c r="N18" i="22"/>
  <c r="F18" i="22"/>
  <c r="M17" i="22"/>
  <c r="E17" i="22"/>
  <c r="L16" i="22"/>
  <c r="S15" i="22"/>
  <c r="S19" i="22" s="1"/>
  <c r="S23" i="22" s="1"/>
  <c r="AK15" i="3" s="1"/>
  <c r="T16" i="4" s="1"/>
  <c r="K15" i="22"/>
  <c r="K19" i="22" s="1"/>
  <c r="K23" i="22" s="1"/>
  <c r="AC15" i="3" s="1"/>
  <c r="L16" i="4" s="1"/>
  <c r="M18" i="22"/>
  <c r="E18" i="22"/>
  <c r="L17" i="22"/>
  <c r="S16" i="22"/>
  <c r="K16" i="22"/>
  <c r="R15" i="22"/>
  <c r="J15" i="22"/>
  <c r="L18" i="22"/>
  <c r="S17" i="22"/>
  <c r="K17" i="22"/>
  <c r="R16" i="22"/>
  <c r="J16" i="22"/>
  <c r="Q15" i="22"/>
  <c r="I15" i="22"/>
  <c r="R18" i="22"/>
  <c r="J18" i="22"/>
  <c r="Q17" i="22"/>
  <c r="I17" i="22"/>
  <c r="P16" i="22"/>
  <c r="H16" i="22"/>
  <c r="H19" i="22" s="1"/>
  <c r="H23" i="22" s="1"/>
  <c r="O15" i="22"/>
  <c r="G15" i="22"/>
  <c r="Q18" i="22"/>
  <c r="I18" i="22"/>
  <c r="P17" i="22"/>
  <c r="H17" i="22"/>
  <c r="O16" i="22"/>
  <c r="G16" i="22"/>
  <c r="N15" i="22"/>
  <c r="N19" i="22" s="1"/>
  <c r="N23" i="22" s="1"/>
  <c r="AF15" i="3" s="1"/>
  <c r="O16" i="4" s="1"/>
  <c r="F15" i="22"/>
  <c r="S25" i="22"/>
  <c r="Q16" i="22"/>
  <c r="S18" i="22"/>
  <c r="L25" i="26"/>
  <c r="K40" i="27"/>
  <c r="K41" i="27" s="1"/>
  <c r="K42" i="27" s="1"/>
  <c r="L25" i="14"/>
  <c r="F25" i="14"/>
  <c r="G25" i="16"/>
  <c r="J152" i="17"/>
  <c r="E15" i="22"/>
  <c r="G17" i="22"/>
  <c r="E25" i="26"/>
  <c r="K33" i="11"/>
  <c r="K34" i="11" s="1"/>
  <c r="K35" i="11" s="1"/>
  <c r="G19" i="14"/>
  <c r="G23" i="14" s="1"/>
  <c r="Y11" i="3" s="1"/>
  <c r="H12" i="4" s="1"/>
  <c r="O19" i="14"/>
  <c r="O23" i="14" s="1"/>
  <c r="AG11" i="3" s="1"/>
  <c r="P12" i="4" s="1"/>
  <c r="K25" i="14"/>
  <c r="H19" i="16"/>
  <c r="H23" i="16" s="1"/>
  <c r="P19" i="16"/>
  <c r="P23" i="16" s="1"/>
  <c r="AH12" i="3" s="1"/>
  <c r="Q13" i="4" s="1"/>
  <c r="N25" i="16"/>
  <c r="K33" i="19"/>
  <c r="K34" i="19" s="1"/>
  <c r="K35" i="19" s="1"/>
  <c r="N25" i="22"/>
  <c r="M15" i="22"/>
  <c r="O17" i="22"/>
  <c r="O25" i="26"/>
  <c r="N18" i="30"/>
  <c r="F18" i="30"/>
  <c r="M17" i="30"/>
  <c r="E17" i="30"/>
  <c r="L16" i="30"/>
  <c r="S15" i="30"/>
  <c r="K15" i="30"/>
  <c r="M18" i="30"/>
  <c r="E18" i="30"/>
  <c r="L17" i="30"/>
  <c r="S16" i="30"/>
  <c r="K16" i="30"/>
  <c r="R15" i="30"/>
  <c r="J15" i="30"/>
  <c r="R18" i="30"/>
  <c r="H18" i="30"/>
  <c r="K17" i="30"/>
  <c r="P16" i="30"/>
  <c r="F16" i="30"/>
  <c r="I15" i="30"/>
  <c r="I19" i="30" s="1"/>
  <c r="I23" i="30" s="1"/>
  <c r="AA19" i="3" s="1"/>
  <c r="J20" i="4" s="1"/>
  <c r="Q18" i="30"/>
  <c r="G18" i="30"/>
  <c r="J17" i="30"/>
  <c r="O16" i="30"/>
  <c r="E16" i="30"/>
  <c r="H15" i="30"/>
  <c r="P18" i="30"/>
  <c r="S17" i="30"/>
  <c r="I17" i="30"/>
  <c r="N16" i="30"/>
  <c r="Q15" i="30"/>
  <c r="G15" i="30"/>
  <c r="K18" i="30"/>
  <c r="P17" i="30"/>
  <c r="F17" i="30"/>
  <c r="I16" i="30"/>
  <c r="N15" i="30"/>
  <c r="J18" i="30"/>
  <c r="R16" i="30"/>
  <c r="M15" i="30"/>
  <c r="M19" i="30" s="1"/>
  <c r="M23" i="30" s="1"/>
  <c r="AE19" i="3" s="1"/>
  <c r="N20" i="4" s="1"/>
  <c r="I18" i="30"/>
  <c r="Q16" i="30"/>
  <c r="L15" i="30"/>
  <c r="R17" i="30"/>
  <c r="M16" i="30"/>
  <c r="F15" i="30"/>
  <c r="Q17" i="30"/>
  <c r="J16" i="30"/>
  <c r="E15" i="30"/>
  <c r="O17" i="30"/>
  <c r="H16" i="30"/>
  <c r="S18" i="30"/>
  <c r="N17" i="30"/>
  <c r="G16" i="30"/>
  <c r="O18" i="30"/>
  <c r="H17" i="30"/>
  <c r="P15" i="30"/>
  <c r="P19" i="30" s="1"/>
  <c r="P23" i="30" s="1"/>
  <c r="AH19" i="3" s="1"/>
  <c r="Q20" i="4" s="1"/>
  <c r="O15" i="30"/>
  <c r="H16" i="12"/>
  <c r="H19" i="14"/>
  <c r="H23" i="14" s="1"/>
  <c r="P19" i="14"/>
  <c r="P23" i="14" s="1"/>
  <c r="AH11" i="3" s="1"/>
  <c r="Q12" i="4" s="1"/>
  <c r="N25" i="14"/>
  <c r="I19" i="16"/>
  <c r="I23" i="16" s="1"/>
  <c r="AA12" i="3" s="1"/>
  <c r="Q19" i="16"/>
  <c r="Q23" i="16" s="1"/>
  <c r="AI12" i="3" s="1"/>
  <c r="R13" i="4" s="1"/>
  <c r="O25" i="16"/>
  <c r="E40" i="21"/>
  <c r="E41" i="21" s="1"/>
  <c r="E42" i="21" s="1"/>
  <c r="P15" i="22"/>
  <c r="R17" i="22"/>
  <c r="M18" i="24"/>
  <c r="E18" i="24"/>
  <c r="L17" i="24"/>
  <c r="S16" i="24"/>
  <c r="K16" i="24"/>
  <c r="R15" i="24"/>
  <c r="J15" i="24"/>
  <c r="L18" i="24"/>
  <c r="S17" i="24"/>
  <c r="K17" i="24"/>
  <c r="R16" i="24"/>
  <c r="J16" i="24"/>
  <c r="Q15" i="24"/>
  <c r="I15" i="24"/>
  <c r="I19" i="24" s="1"/>
  <c r="I23" i="24" s="1"/>
  <c r="AA16" i="3" s="1"/>
  <c r="N18" i="24"/>
  <c r="Q17" i="24"/>
  <c r="G17" i="24"/>
  <c r="L16" i="24"/>
  <c r="O15" i="24"/>
  <c r="E15" i="24"/>
  <c r="K18" i="24"/>
  <c r="P17" i="24"/>
  <c r="F17" i="24"/>
  <c r="I16" i="24"/>
  <c r="N15" i="24"/>
  <c r="J18" i="24"/>
  <c r="O17" i="24"/>
  <c r="E17" i="24"/>
  <c r="H16" i="24"/>
  <c r="M15" i="24"/>
  <c r="M19" i="24" s="1"/>
  <c r="M23" i="24" s="1"/>
  <c r="AE16" i="3" s="1"/>
  <c r="S18" i="24"/>
  <c r="I18" i="24"/>
  <c r="N17" i="24"/>
  <c r="Q16" i="24"/>
  <c r="G16" i="24"/>
  <c r="L15" i="24"/>
  <c r="R18" i="24"/>
  <c r="H18" i="24"/>
  <c r="M17" i="24"/>
  <c r="P16" i="24"/>
  <c r="F16" i="24"/>
  <c r="K15" i="24"/>
  <c r="K19" i="24" s="1"/>
  <c r="K23" i="24" s="1"/>
  <c r="AC16" i="3" s="1"/>
  <c r="L17" i="4" s="1"/>
  <c r="Q18" i="24"/>
  <c r="G18" i="24"/>
  <c r="J17" i="24"/>
  <c r="O16" i="24"/>
  <c r="E16" i="24"/>
  <c r="H15" i="24"/>
  <c r="P18" i="24"/>
  <c r="F18" i="24"/>
  <c r="I17" i="24"/>
  <c r="N16" i="24"/>
  <c r="S15" i="24"/>
  <c r="S19" i="24" s="1"/>
  <c r="S23" i="24" s="1"/>
  <c r="AK16" i="3" s="1"/>
  <c r="T17" i="4" s="1"/>
  <c r="G15" i="24"/>
  <c r="G19" i="24" s="1"/>
  <c r="G23" i="24" s="1"/>
  <c r="Y16" i="3" s="1"/>
  <c r="H17" i="4" s="1"/>
  <c r="F15" i="24"/>
  <c r="G17" i="30"/>
  <c r="Q18" i="12"/>
  <c r="I18" i="12"/>
  <c r="P17" i="12"/>
  <c r="H17" i="12"/>
  <c r="O16" i="12"/>
  <c r="O19" i="12" s="1"/>
  <c r="O23" i="12" s="1"/>
  <c r="G16" i="12"/>
  <c r="G19" i="12" s="1"/>
  <c r="G23" i="12" s="1"/>
  <c r="N15" i="12"/>
  <c r="F15" i="12"/>
  <c r="F19" i="12" s="1"/>
  <c r="F23" i="12" s="1"/>
  <c r="X10" i="3" s="1"/>
  <c r="G11" i="4" s="1"/>
  <c r="P18" i="12"/>
  <c r="H18" i="12"/>
  <c r="O17" i="12"/>
  <c r="G17" i="12"/>
  <c r="N16" i="12"/>
  <c r="F16" i="12"/>
  <c r="M15" i="12"/>
  <c r="E15" i="12"/>
  <c r="E19" i="12" s="1"/>
  <c r="E23" i="12" s="1"/>
  <c r="W10" i="3" s="1"/>
  <c r="F11" i="4" s="1"/>
  <c r="O18" i="12"/>
  <c r="G18" i="12"/>
  <c r="N17" i="12"/>
  <c r="F17" i="12"/>
  <c r="M16" i="12"/>
  <c r="E16" i="12"/>
  <c r="L15" i="12"/>
  <c r="N18" i="12"/>
  <c r="F18" i="12"/>
  <c r="M17" i="12"/>
  <c r="E17" i="12"/>
  <c r="L16" i="12"/>
  <c r="S15" i="12"/>
  <c r="L18" i="12"/>
  <c r="S17" i="12"/>
  <c r="K17" i="12"/>
  <c r="R16" i="12"/>
  <c r="J16" i="12"/>
  <c r="Q15" i="12"/>
  <c r="Q19" i="12" s="1"/>
  <c r="Q23" i="12" s="1"/>
  <c r="I15" i="12"/>
  <c r="I19" i="12" s="1"/>
  <c r="I23" i="12" s="1"/>
  <c r="S18" i="12"/>
  <c r="K18" i="12"/>
  <c r="R17" i="12"/>
  <c r="R19" i="12" s="1"/>
  <c r="R23" i="12" s="1"/>
  <c r="J17" i="12"/>
  <c r="J19" i="12" s="1"/>
  <c r="J23" i="12" s="1"/>
  <c r="Q16" i="12"/>
  <c r="I16" i="12"/>
  <c r="P15" i="12"/>
  <c r="P19" i="12" s="1"/>
  <c r="P23" i="12" s="1"/>
  <c r="AH10" i="3" s="1"/>
  <c r="Q11" i="4" s="1"/>
  <c r="H15" i="12"/>
  <c r="H19" i="12" s="1"/>
  <c r="H23" i="12" s="1"/>
  <c r="Z10" i="3" s="1"/>
  <c r="I11" i="4" s="1"/>
  <c r="K16" i="12"/>
  <c r="M18" i="12"/>
  <c r="I19" i="14"/>
  <c r="I23" i="14" s="1"/>
  <c r="AA11" i="3" s="1"/>
  <c r="J12" i="4" s="1"/>
  <c r="Q19" i="14"/>
  <c r="Q23" i="14" s="1"/>
  <c r="AI11" i="3" s="1"/>
  <c r="R12" i="4" s="1"/>
  <c r="O25" i="14"/>
  <c r="I25" i="16"/>
  <c r="S25" i="16"/>
  <c r="H19" i="21"/>
  <c r="G40" i="21"/>
  <c r="G41" i="21" s="1"/>
  <c r="G42" i="21" s="1"/>
  <c r="F16" i="22"/>
  <c r="H18" i="22"/>
  <c r="P19" i="24"/>
  <c r="P23" i="24" s="1"/>
  <c r="AH16" i="3" s="1"/>
  <c r="Q17" i="4" s="1"/>
  <c r="E40" i="25"/>
  <c r="E41" i="25" s="1"/>
  <c r="E42" i="25" s="1"/>
  <c r="L18" i="30"/>
  <c r="I25" i="14"/>
  <c r="S25" i="14"/>
  <c r="R25" i="16"/>
  <c r="K27" i="17"/>
  <c r="K28" i="17" s="1"/>
  <c r="K29" i="17" s="1"/>
  <c r="H152" i="17"/>
  <c r="P25" i="20"/>
  <c r="I16" i="22"/>
  <c r="K18" i="22"/>
  <c r="M25" i="24"/>
  <c r="H19" i="25"/>
  <c r="H40" i="25" s="1"/>
  <c r="H41" i="25" s="1"/>
  <c r="H42" i="25" s="1"/>
  <c r="G40" i="25"/>
  <c r="G41" i="25" s="1"/>
  <c r="G42" i="25" s="1"/>
  <c r="K40" i="25"/>
  <c r="K41" i="25" s="1"/>
  <c r="K42" i="25" s="1"/>
  <c r="P18" i="40"/>
  <c r="H18" i="40"/>
  <c r="O17" i="40"/>
  <c r="G17" i="40"/>
  <c r="N16" i="40"/>
  <c r="F16" i="40"/>
  <c r="F19" i="40" s="1"/>
  <c r="F23" i="40" s="1"/>
  <c r="M15" i="40"/>
  <c r="E15" i="40"/>
  <c r="E19" i="40" s="1"/>
  <c r="E23" i="40" s="1"/>
  <c r="O18" i="40"/>
  <c r="G18" i="40"/>
  <c r="N17" i="40"/>
  <c r="F17" i="40"/>
  <c r="M16" i="40"/>
  <c r="E16" i="40"/>
  <c r="L15" i="40"/>
  <c r="N18" i="40"/>
  <c r="F18" i="40"/>
  <c r="M17" i="40"/>
  <c r="E17" i="40"/>
  <c r="L16" i="40"/>
  <c r="S15" i="40"/>
  <c r="S19" i="40" s="1"/>
  <c r="S23" i="40" s="1"/>
  <c r="AK24" i="3" s="1"/>
  <c r="T25" i="4" s="1"/>
  <c r="K15" i="40"/>
  <c r="L18" i="40"/>
  <c r="S17" i="40"/>
  <c r="K17" i="40"/>
  <c r="R16" i="40"/>
  <c r="J16" i="40"/>
  <c r="Q15" i="40"/>
  <c r="I15" i="40"/>
  <c r="I19" i="40" s="1"/>
  <c r="I23" i="40" s="1"/>
  <c r="AA24" i="3" s="1"/>
  <c r="J25" i="4" s="1"/>
  <c r="S18" i="40"/>
  <c r="K18" i="40"/>
  <c r="R17" i="40"/>
  <c r="J17" i="40"/>
  <c r="Q16" i="40"/>
  <c r="I16" i="40"/>
  <c r="P15" i="40"/>
  <c r="H15" i="40"/>
  <c r="R18" i="40"/>
  <c r="L17" i="40"/>
  <c r="G16" i="40"/>
  <c r="Q18" i="40"/>
  <c r="I17" i="40"/>
  <c r="R15" i="40"/>
  <c r="M18" i="40"/>
  <c r="H17" i="40"/>
  <c r="O15" i="40"/>
  <c r="E18" i="40"/>
  <c r="O16" i="40"/>
  <c r="G15" i="40"/>
  <c r="G19" i="40" s="1"/>
  <c r="G23" i="40" s="1"/>
  <c r="Y24" i="3" s="1"/>
  <c r="H25" i="4" s="1"/>
  <c r="K16" i="40"/>
  <c r="H16" i="40"/>
  <c r="J18" i="40"/>
  <c r="N15" i="40"/>
  <c r="N19" i="40" s="1"/>
  <c r="N23" i="40" s="1"/>
  <c r="P17" i="40"/>
  <c r="S16" i="40"/>
  <c r="I18" i="40"/>
  <c r="P16" i="40"/>
  <c r="Q17" i="40"/>
  <c r="J15" i="40"/>
  <c r="P15" i="28"/>
  <c r="P19" i="28" s="1"/>
  <c r="P23" i="28" s="1"/>
  <c r="H17" i="28"/>
  <c r="M18" i="28"/>
  <c r="R18" i="32"/>
  <c r="J18" i="32"/>
  <c r="Q17" i="32"/>
  <c r="M18" i="32"/>
  <c r="E18" i="32"/>
  <c r="L17" i="32"/>
  <c r="N18" i="32"/>
  <c r="R17" i="32"/>
  <c r="H17" i="32"/>
  <c r="L18" i="32"/>
  <c r="P17" i="32"/>
  <c r="G17" i="32"/>
  <c r="N16" i="32"/>
  <c r="F16" i="32"/>
  <c r="M15" i="32"/>
  <c r="E15" i="32"/>
  <c r="K18" i="32"/>
  <c r="O17" i="32"/>
  <c r="F17" i="32"/>
  <c r="M16" i="32"/>
  <c r="E16" i="32"/>
  <c r="L15" i="32"/>
  <c r="L19" i="32" s="1"/>
  <c r="L23" i="32" s="1"/>
  <c r="AD20" i="3" s="1"/>
  <c r="Q18" i="32"/>
  <c r="G18" i="32"/>
  <c r="K17" i="32"/>
  <c r="R16" i="32"/>
  <c r="J16" i="32"/>
  <c r="Q15" i="32"/>
  <c r="I15" i="32"/>
  <c r="P18" i="32"/>
  <c r="F18" i="32"/>
  <c r="J17" i="32"/>
  <c r="Q16" i="32"/>
  <c r="I16" i="32"/>
  <c r="P15" i="32"/>
  <c r="H15" i="32"/>
  <c r="S18" i="32"/>
  <c r="E17" i="32"/>
  <c r="S15" i="32"/>
  <c r="O18" i="32"/>
  <c r="S16" i="32"/>
  <c r="R15" i="32"/>
  <c r="I18" i="32"/>
  <c r="P16" i="32"/>
  <c r="O15" i="32"/>
  <c r="O19" i="32" s="1"/>
  <c r="O23" i="32" s="1"/>
  <c r="AG20" i="3" s="1"/>
  <c r="N17" i="32"/>
  <c r="K16" i="32"/>
  <c r="J15" i="32"/>
  <c r="J19" i="32" s="1"/>
  <c r="J23" i="32" s="1"/>
  <c r="AB20" i="3" s="1"/>
  <c r="K21" i="4" s="1"/>
  <c r="O16" i="32"/>
  <c r="P18" i="36"/>
  <c r="H18" i="36"/>
  <c r="O17" i="36"/>
  <c r="G17" i="36"/>
  <c r="N16" i="36"/>
  <c r="F16" i="36"/>
  <c r="M15" i="36"/>
  <c r="M19" i="36" s="1"/>
  <c r="M23" i="36" s="1"/>
  <c r="E15" i="36"/>
  <c r="O18" i="36"/>
  <c r="G18" i="36"/>
  <c r="N17" i="36"/>
  <c r="F17" i="36"/>
  <c r="M16" i="36"/>
  <c r="E16" i="36"/>
  <c r="L15" i="36"/>
  <c r="L19" i="36" s="1"/>
  <c r="L23" i="36" s="1"/>
  <c r="AD22" i="3" s="1"/>
  <c r="M23" i="4" s="1"/>
  <c r="N18" i="36"/>
  <c r="F18" i="36"/>
  <c r="M17" i="36"/>
  <c r="E17" i="36"/>
  <c r="L16" i="36"/>
  <c r="S15" i="36"/>
  <c r="K15" i="36"/>
  <c r="K19" i="36" s="1"/>
  <c r="K23" i="36" s="1"/>
  <c r="AC22" i="3" s="1"/>
  <c r="L23" i="4" s="1"/>
  <c r="S18" i="36"/>
  <c r="K18" i="36"/>
  <c r="R17" i="36"/>
  <c r="J17" i="36"/>
  <c r="Q16" i="36"/>
  <c r="I16" i="36"/>
  <c r="P15" i="36"/>
  <c r="H15" i="36"/>
  <c r="L18" i="36"/>
  <c r="K17" i="36"/>
  <c r="J16" i="36"/>
  <c r="I15" i="36"/>
  <c r="J18" i="36"/>
  <c r="I17" i="36"/>
  <c r="H16" i="36"/>
  <c r="G15" i="36"/>
  <c r="I18" i="36"/>
  <c r="H17" i="36"/>
  <c r="G16" i="36"/>
  <c r="F15" i="36"/>
  <c r="F19" i="36" s="1"/>
  <c r="F23" i="36" s="1"/>
  <c r="X22" i="3" s="1"/>
  <c r="G23" i="4" s="1"/>
  <c r="R18" i="36"/>
  <c r="Q17" i="36"/>
  <c r="P16" i="36"/>
  <c r="O15" i="36"/>
  <c r="Q18" i="36"/>
  <c r="P17" i="36"/>
  <c r="O16" i="36"/>
  <c r="N15" i="36"/>
  <c r="N19" i="36" s="1"/>
  <c r="N23" i="36" s="1"/>
  <c r="AF22" i="3" s="1"/>
  <c r="O23" i="4" s="1"/>
  <c r="M18" i="36"/>
  <c r="Q15" i="36"/>
  <c r="E18" i="36"/>
  <c r="J15" i="36"/>
  <c r="S17" i="36"/>
  <c r="L17" i="36"/>
  <c r="R16" i="36"/>
  <c r="R15" i="36"/>
  <c r="R19" i="36" s="1"/>
  <c r="R23" i="36" s="1"/>
  <c r="R15" i="28"/>
  <c r="J17" i="28"/>
  <c r="F15" i="32"/>
  <c r="F19" i="32" s="1"/>
  <c r="F23" i="32" s="1"/>
  <c r="X20" i="3" s="1"/>
  <c r="G21" i="4" s="1"/>
  <c r="I17" i="32"/>
  <c r="K16" i="36"/>
  <c r="F40" i="25"/>
  <c r="F41" i="25" s="1"/>
  <c r="F42" i="25" s="1"/>
  <c r="P18" i="28"/>
  <c r="H18" i="28"/>
  <c r="O17" i="28"/>
  <c r="G17" i="28"/>
  <c r="N16" i="28"/>
  <c r="F16" i="28"/>
  <c r="M15" i="28"/>
  <c r="M19" i="28" s="1"/>
  <c r="M23" i="28" s="1"/>
  <c r="AE18" i="3" s="1"/>
  <c r="N19" i="4" s="1"/>
  <c r="E15" i="28"/>
  <c r="O18" i="28"/>
  <c r="G18" i="28"/>
  <c r="N17" i="28"/>
  <c r="F17" i="28"/>
  <c r="M16" i="28"/>
  <c r="E16" i="28"/>
  <c r="L15" i="28"/>
  <c r="K18" i="28"/>
  <c r="P17" i="28"/>
  <c r="S16" i="28"/>
  <c r="I16" i="28"/>
  <c r="N15" i="28"/>
  <c r="N19" i="28" s="1"/>
  <c r="N23" i="28" s="1"/>
  <c r="AF18" i="3" s="1"/>
  <c r="O19" i="4" s="1"/>
  <c r="J18" i="28"/>
  <c r="M17" i="28"/>
  <c r="R16" i="28"/>
  <c r="H16" i="28"/>
  <c r="K15" i="28"/>
  <c r="S18" i="28"/>
  <c r="I18" i="28"/>
  <c r="L17" i="28"/>
  <c r="Q16" i="28"/>
  <c r="G16" i="28"/>
  <c r="J15" i="28"/>
  <c r="N18" i="28"/>
  <c r="S17" i="28"/>
  <c r="I17" i="28"/>
  <c r="L16" i="28"/>
  <c r="Q15" i="28"/>
  <c r="Q19" i="28" s="1"/>
  <c r="Q23" i="28" s="1"/>
  <c r="G15" i="28"/>
  <c r="J16" i="28"/>
  <c r="Q17" i="28"/>
  <c r="K15" i="32"/>
  <c r="S17" i="32"/>
  <c r="S19" i="34"/>
  <c r="S23" i="34" s="1"/>
  <c r="F15" i="28"/>
  <c r="K16" i="28"/>
  <c r="R17" i="28"/>
  <c r="O25" i="32"/>
  <c r="N15" i="32"/>
  <c r="H18" i="32"/>
  <c r="H15" i="28"/>
  <c r="O16" i="28"/>
  <c r="O19" i="28" s="1"/>
  <c r="O23" i="28" s="1"/>
  <c r="E18" i="28"/>
  <c r="G16" i="32"/>
  <c r="G19" i="32" s="1"/>
  <c r="G23" i="32" s="1"/>
  <c r="I25" i="24"/>
  <c r="I15" i="28"/>
  <c r="P16" i="28"/>
  <c r="F18" i="28"/>
  <c r="H16" i="32"/>
  <c r="K40" i="37"/>
  <c r="K41" i="37" s="1"/>
  <c r="K42" i="37" s="1"/>
  <c r="K40" i="43"/>
  <c r="K41" i="43" s="1"/>
  <c r="K42" i="43" s="1"/>
  <c r="R18" i="34"/>
  <c r="J18" i="34"/>
  <c r="Q17" i="34"/>
  <c r="I17" i="34"/>
  <c r="P16" i="34"/>
  <c r="H16" i="34"/>
  <c r="O15" i="34"/>
  <c r="G15" i="34"/>
  <c r="Q18" i="34"/>
  <c r="I18" i="34"/>
  <c r="P17" i="34"/>
  <c r="H17" i="34"/>
  <c r="O16" i="34"/>
  <c r="G16" i="34"/>
  <c r="N15" i="34"/>
  <c r="N19" i="34" s="1"/>
  <c r="N23" i="34" s="1"/>
  <c r="AF21" i="3" s="1"/>
  <c r="O22" i="4" s="1"/>
  <c r="F15" i="34"/>
  <c r="P18" i="34"/>
  <c r="H18" i="34"/>
  <c r="O17" i="34"/>
  <c r="G17" i="34"/>
  <c r="N16" i="34"/>
  <c r="F16" i="34"/>
  <c r="M15" i="34"/>
  <c r="M19" i="34" s="1"/>
  <c r="M23" i="34" s="1"/>
  <c r="AE21" i="3" s="1"/>
  <c r="N22" i="4" s="1"/>
  <c r="E15" i="34"/>
  <c r="M18" i="34"/>
  <c r="E18" i="34"/>
  <c r="L17" i="34"/>
  <c r="S16" i="34"/>
  <c r="K16" i="34"/>
  <c r="R15" i="34"/>
  <c r="R19" i="34" s="1"/>
  <c r="R23" i="34" s="1"/>
  <c r="J15" i="34"/>
  <c r="N18" i="34"/>
  <c r="M17" i="34"/>
  <c r="L16" i="34"/>
  <c r="K15" i="34"/>
  <c r="K19" i="34" s="1"/>
  <c r="K23" i="34" s="1"/>
  <c r="L18" i="34"/>
  <c r="K17" i="34"/>
  <c r="J16" i="34"/>
  <c r="I15" i="34"/>
  <c r="I19" i="34" s="1"/>
  <c r="I23" i="34" s="1"/>
  <c r="AA21" i="3" s="1"/>
  <c r="J22" i="4" s="1"/>
  <c r="K18" i="34"/>
  <c r="J17" i="34"/>
  <c r="I16" i="34"/>
  <c r="H15" i="34"/>
  <c r="S17" i="34"/>
  <c r="R16" i="34"/>
  <c r="Q15" i="34"/>
  <c r="Q19" i="34" s="1"/>
  <c r="Q23" i="34" s="1"/>
  <c r="AI21" i="3" s="1"/>
  <c r="R22" i="4" s="1"/>
  <c r="S18" i="34"/>
  <c r="R17" i="34"/>
  <c r="Q16" i="34"/>
  <c r="P15" i="34"/>
  <c r="F18" i="34"/>
  <c r="N18" i="38"/>
  <c r="F18" i="38"/>
  <c r="M17" i="38"/>
  <c r="E17" i="38"/>
  <c r="L16" i="38"/>
  <c r="S15" i="38"/>
  <c r="K15" i="38"/>
  <c r="M18" i="38"/>
  <c r="E18" i="38"/>
  <c r="L17" i="38"/>
  <c r="S16" i="38"/>
  <c r="K16" i="38"/>
  <c r="R15" i="38"/>
  <c r="R19" i="38" s="1"/>
  <c r="R23" i="38" s="1"/>
  <c r="AJ23" i="3" s="1"/>
  <c r="S24" i="4" s="1"/>
  <c r="J15" i="38"/>
  <c r="L18" i="38"/>
  <c r="S17" i="38"/>
  <c r="K17" i="38"/>
  <c r="R16" i="38"/>
  <c r="J16" i="38"/>
  <c r="Q15" i="38"/>
  <c r="I15" i="38"/>
  <c r="Q18" i="38"/>
  <c r="I18" i="38"/>
  <c r="P17" i="38"/>
  <c r="H17" i="38"/>
  <c r="O16" i="38"/>
  <c r="G16" i="38"/>
  <c r="N15" i="38"/>
  <c r="F15" i="38"/>
  <c r="K18" i="38"/>
  <c r="J17" i="38"/>
  <c r="I16" i="38"/>
  <c r="H15" i="38"/>
  <c r="J18" i="38"/>
  <c r="I17" i="38"/>
  <c r="H16" i="38"/>
  <c r="G15" i="38"/>
  <c r="H18" i="38"/>
  <c r="G17" i="38"/>
  <c r="F16" i="38"/>
  <c r="E15" i="38"/>
  <c r="R18" i="38"/>
  <c r="Q17" i="38"/>
  <c r="P16" i="38"/>
  <c r="O15" i="38"/>
  <c r="P18" i="38"/>
  <c r="O17" i="38"/>
  <c r="N16" i="38"/>
  <c r="M15" i="38"/>
  <c r="R17" i="38"/>
  <c r="L15" i="34"/>
  <c r="G18" i="34"/>
  <c r="L15" i="38"/>
  <c r="G18" i="38"/>
  <c r="M25" i="34"/>
  <c r="K25" i="36"/>
  <c r="O18" i="42"/>
  <c r="G18" i="42"/>
  <c r="N17" i="42"/>
  <c r="F17" i="42"/>
  <c r="M16" i="42"/>
  <c r="E16" i="42"/>
  <c r="L15" i="42"/>
  <c r="N18" i="42"/>
  <c r="F18" i="42"/>
  <c r="M17" i="42"/>
  <c r="E17" i="42"/>
  <c r="L16" i="42"/>
  <c r="S15" i="42"/>
  <c r="S19" i="42" s="1"/>
  <c r="S23" i="42" s="1"/>
  <c r="AK25" i="3" s="1"/>
  <c r="T26" i="4" s="1"/>
  <c r="K15" i="42"/>
  <c r="K19" i="42" s="1"/>
  <c r="K23" i="42" s="1"/>
  <c r="AC25" i="3" s="1"/>
  <c r="L26" i="4" s="1"/>
  <c r="M18" i="42"/>
  <c r="E18" i="42"/>
  <c r="L17" i="42"/>
  <c r="S16" i="42"/>
  <c r="K16" i="42"/>
  <c r="R15" i="42"/>
  <c r="R19" i="42" s="1"/>
  <c r="R23" i="42" s="1"/>
  <c r="AJ25" i="3" s="1"/>
  <c r="S26" i="4" s="1"/>
  <c r="J15" i="42"/>
  <c r="S18" i="42"/>
  <c r="K18" i="42"/>
  <c r="R17" i="42"/>
  <c r="J17" i="42"/>
  <c r="Q16" i="42"/>
  <c r="I16" i="42"/>
  <c r="P15" i="42"/>
  <c r="P19" i="42" s="1"/>
  <c r="P23" i="42" s="1"/>
  <c r="H15" i="42"/>
  <c r="H19" i="42" s="1"/>
  <c r="H23" i="42" s="1"/>
  <c r="R18" i="42"/>
  <c r="J18" i="42"/>
  <c r="Q17" i="42"/>
  <c r="I17" i="42"/>
  <c r="P16" i="42"/>
  <c r="H16" i="42"/>
  <c r="O15" i="42"/>
  <c r="O19" i="42" s="1"/>
  <c r="O23" i="42" s="1"/>
  <c r="G15" i="42"/>
  <c r="Q18" i="42"/>
  <c r="K17" i="42"/>
  <c r="F16" i="42"/>
  <c r="P18" i="42"/>
  <c r="H17" i="42"/>
  <c r="Q15" i="42"/>
  <c r="L18" i="42"/>
  <c r="G17" i="42"/>
  <c r="N15" i="42"/>
  <c r="S17" i="42"/>
  <c r="N16" i="42"/>
  <c r="F15" i="42"/>
  <c r="M15" i="42"/>
  <c r="M19" i="42" s="1"/>
  <c r="M23" i="42" s="1"/>
  <c r="I18" i="42"/>
  <c r="K40" i="47"/>
  <c r="K41" i="47" s="1"/>
  <c r="K42" i="47" s="1"/>
  <c r="N25" i="34"/>
  <c r="G16" i="42"/>
  <c r="Q25" i="34"/>
  <c r="R16" i="42"/>
  <c r="H165" i="43"/>
  <c r="N18" i="53"/>
  <c r="F18" i="53"/>
  <c r="M17" i="53"/>
  <c r="E17" i="53"/>
  <c r="L16" i="53"/>
  <c r="S15" i="53"/>
  <c r="K15" i="53"/>
  <c r="K19" i="53" s="1"/>
  <c r="K23" i="53" s="1"/>
  <c r="AC30" i="3" s="1"/>
  <c r="L31" i="4" s="1"/>
  <c r="M18" i="53"/>
  <c r="E18" i="53"/>
  <c r="L17" i="53"/>
  <c r="S16" i="53"/>
  <c r="K16" i="53"/>
  <c r="R15" i="53"/>
  <c r="J15" i="53"/>
  <c r="R18" i="53"/>
  <c r="J18" i="53"/>
  <c r="Q17" i="53"/>
  <c r="I17" i="53"/>
  <c r="P16" i="53"/>
  <c r="H16" i="53"/>
  <c r="O15" i="53"/>
  <c r="G15" i="53"/>
  <c r="P18" i="53"/>
  <c r="R17" i="53"/>
  <c r="F17" i="53"/>
  <c r="G16" i="53"/>
  <c r="I15" i="53"/>
  <c r="O18" i="53"/>
  <c r="P17" i="53"/>
  <c r="R16" i="53"/>
  <c r="F16" i="53"/>
  <c r="H15" i="53"/>
  <c r="L18" i="53"/>
  <c r="O17" i="53"/>
  <c r="Q16" i="53"/>
  <c r="E16" i="53"/>
  <c r="F15" i="53"/>
  <c r="K18" i="53"/>
  <c r="N17" i="53"/>
  <c r="O16" i="53"/>
  <c r="Q15" i="53"/>
  <c r="E15" i="53"/>
  <c r="E19" i="53" s="1"/>
  <c r="E23" i="53" s="1"/>
  <c r="W30" i="3" s="1"/>
  <c r="F31" i="4" s="1"/>
  <c r="I18" i="53"/>
  <c r="K17" i="53"/>
  <c r="N16" i="53"/>
  <c r="P15" i="53"/>
  <c r="H18" i="53"/>
  <c r="J17" i="53"/>
  <c r="M16" i="53"/>
  <c r="N15" i="53"/>
  <c r="N19" i="53" s="1"/>
  <c r="N23" i="53" s="1"/>
  <c r="S18" i="53"/>
  <c r="M15" i="53"/>
  <c r="Q18" i="53"/>
  <c r="L15" i="53"/>
  <c r="G18" i="53"/>
  <c r="S17" i="53"/>
  <c r="G17" i="53"/>
  <c r="J16" i="53"/>
  <c r="H17" i="53"/>
  <c r="I16" i="53"/>
  <c r="J165" i="41"/>
  <c r="O17" i="42"/>
  <c r="E15" i="42"/>
  <c r="E19" i="42" s="1"/>
  <c r="E23" i="42" s="1"/>
  <c r="W25" i="3" s="1"/>
  <c r="P17" i="42"/>
  <c r="K25" i="42"/>
  <c r="E19" i="44"/>
  <c r="E23" i="44" s="1"/>
  <c r="W26" i="3" s="1"/>
  <c r="F27" i="4" s="1"/>
  <c r="I25" i="51"/>
  <c r="N18" i="44"/>
  <c r="F18" i="44"/>
  <c r="M17" i="44"/>
  <c r="E17" i="44"/>
  <c r="L16" i="44"/>
  <c r="S15" i="44"/>
  <c r="K15" i="44"/>
  <c r="M18" i="44"/>
  <c r="E18" i="44"/>
  <c r="L17" i="44"/>
  <c r="S16" i="44"/>
  <c r="K16" i="44"/>
  <c r="R15" i="44"/>
  <c r="R19" i="44" s="1"/>
  <c r="R23" i="44" s="1"/>
  <c r="J15" i="44"/>
  <c r="J19" i="44" s="1"/>
  <c r="J23" i="44" s="1"/>
  <c r="AB26" i="3" s="1"/>
  <c r="K27" i="4" s="1"/>
  <c r="K18" i="44"/>
  <c r="P17" i="44"/>
  <c r="F17" i="44"/>
  <c r="I16" i="44"/>
  <c r="N15" i="44"/>
  <c r="J18" i="44"/>
  <c r="O17" i="44"/>
  <c r="R16" i="44"/>
  <c r="H16" i="44"/>
  <c r="M15" i="44"/>
  <c r="S18" i="44"/>
  <c r="I18" i="44"/>
  <c r="N17" i="44"/>
  <c r="Q16" i="44"/>
  <c r="G16" i="44"/>
  <c r="L15" i="44"/>
  <c r="Q18" i="44"/>
  <c r="G18" i="44"/>
  <c r="J17" i="44"/>
  <c r="O16" i="44"/>
  <c r="E16" i="44"/>
  <c r="H15" i="44"/>
  <c r="P18" i="44"/>
  <c r="S17" i="44"/>
  <c r="I17" i="44"/>
  <c r="N16" i="44"/>
  <c r="Q15" i="44"/>
  <c r="G15" i="44"/>
  <c r="J165" i="43"/>
  <c r="M16" i="44"/>
  <c r="L18" i="44"/>
  <c r="K42" i="45"/>
  <c r="K43" i="45" s="1"/>
  <c r="K44" i="45" s="1"/>
  <c r="J167" i="45"/>
  <c r="S18" i="49"/>
  <c r="K18" i="49"/>
  <c r="R17" i="49"/>
  <c r="Q18" i="49"/>
  <c r="H18" i="49"/>
  <c r="N17" i="49"/>
  <c r="F17" i="49"/>
  <c r="M16" i="49"/>
  <c r="E16" i="49"/>
  <c r="L15" i="49"/>
  <c r="P18" i="49"/>
  <c r="G18" i="49"/>
  <c r="M17" i="49"/>
  <c r="E17" i="49"/>
  <c r="L16" i="49"/>
  <c r="S15" i="49"/>
  <c r="K15" i="49"/>
  <c r="O18" i="49"/>
  <c r="F18" i="49"/>
  <c r="L17" i="49"/>
  <c r="S16" i="49"/>
  <c r="K16" i="49"/>
  <c r="R15" i="49"/>
  <c r="J15" i="49"/>
  <c r="N18" i="49"/>
  <c r="E18" i="49"/>
  <c r="K17" i="49"/>
  <c r="R16" i="49"/>
  <c r="J16" i="49"/>
  <c r="Q15" i="49"/>
  <c r="I15" i="49"/>
  <c r="L18" i="49"/>
  <c r="Q17" i="49"/>
  <c r="I17" i="49"/>
  <c r="P16" i="49"/>
  <c r="H16" i="49"/>
  <c r="O15" i="49"/>
  <c r="G15" i="49"/>
  <c r="O17" i="49"/>
  <c r="G16" i="49"/>
  <c r="J17" i="49"/>
  <c r="F16" i="49"/>
  <c r="R18" i="49"/>
  <c r="H17" i="49"/>
  <c r="P15" i="49"/>
  <c r="J18" i="49"/>
  <c r="Q16" i="49"/>
  <c r="M15" i="49"/>
  <c r="I18" i="49"/>
  <c r="O16" i="49"/>
  <c r="H15" i="49"/>
  <c r="N15" i="49"/>
  <c r="N19" i="49" s="1"/>
  <c r="N23" i="49" s="1"/>
  <c r="AF28" i="3" s="1"/>
  <c r="O29" i="4" s="1"/>
  <c r="F19" i="44"/>
  <c r="F23" i="44" s="1"/>
  <c r="K40" i="54"/>
  <c r="K41" i="54" s="1"/>
  <c r="K42" i="54" s="1"/>
  <c r="I15" i="44"/>
  <c r="H17" i="44"/>
  <c r="G17" i="49"/>
  <c r="K26" i="39"/>
  <c r="K27" i="39" s="1"/>
  <c r="K28" i="39" s="1"/>
  <c r="F165" i="41"/>
  <c r="O15" i="44"/>
  <c r="K17" i="44"/>
  <c r="P17" i="49"/>
  <c r="H165" i="41"/>
  <c r="P15" i="44"/>
  <c r="Q17" i="44"/>
  <c r="S17" i="49"/>
  <c r="K40" i="52"/>
  <c r="K41" i="52" s="1"/>
  <c r="K42" i="52" s="1"/>
  <c r="L18" i="55"/>
  <c r="N19" i="45"/>
  <c r="C15" i="46" s="1"/>
  <c r="H15" i="55"/>
  <c r="F167" i="45"/>
  <c r="J16" i="55"/>
  <c r="H167" i="45"/>
  <c r="P18" i="55"/>
  <c r="H18" i="55"/>
  <c r="O17" i="55"/>
  <c r="G17" i="55"/>
  <c r="N16" i="55"/>
  <c r="F16" i="55"/>
  <c r="M15" i="55"/>
  <c r="E15" i="55"/>
  <c r="N18" i="55"/>
  <c r="F18" i="55"/>
  <c r="M17" i="55"/>
  <c r="E17" i="55"/>
  <c r="L16" i="55"/>
  <c r="S15" i="55"/>
  <c r="K15" i="55"/>
  <c r="M18" i="55"/>
  <c r="E18" i="55"/>
  <c r="L17" i="55"/>
  <c r="S16" i="55"/>
  <c r="K16" i="55"/>
  <c r="R15" i="55"/>
  <c r="R19" i="55" s="1"/>
  <c r="R23" i="55" s="1"/>
  <c r="AJ31" i="3" s="1"/>
  <c r="S32" i="4" s="1"/>
  <c r="J15" i="55"/>
  <c r="J19" i="55" s="1"/>
  <c r="J23" i="55" s="1"/>
  <c r="AB31" i="3" s="1"/>
  <c r="K32" i="4" s="1"/>
  <c r="R18" i="55"/>
  <c r="J18" i="55"/>
  <c r="Q17" i="55"/>
  <c r="I17" i="55"/>
  <c r="I19" i="55" s="1"/>
  <c r="I23" i="55" s="1"/>
  <c r="AA31" i="3" s="1"/>
  <c r="J32" i="4" s="1"/>
  <c r="P16" i="55"/>
  <c r="H16" i="55"/>
  <c r="O15" i="55"/>
  <c r="O19" i="55" s="1"/>
  <c r="O23" i="55" s="1"/>
  <c r="G15" i="55"/>
  <c r="I18" i="55"/>
  <c r="H17" i="55"/>
  <c r="G16" i="55"/>
  <c r="F15" i="55"/>
  <c r="F19" i="55" s="1"/>
  <c r="F23" i="55" s="1"/>
  <c r="X31" i="3" s="1"/>
  <c r="G32" i="4" s="1"/>
  <c r="G18" i="55"/>
  <c r="F17" i="55"/>
  <c r="E16" i="55"/>
  <c r="S17" i="55"/>
  <c r="R16" i="55"/>
  <c r="Q15" i="55"/>
  <c r="S18" i="55"/>
  <c r="R17" i="55"/>
  <c r="Q16" i="55"/>
  <c r="P15" i="55"/>
  <c r="Q18" i="55"/>
  <c r="P17" i="55"/>
  <c r="O16" i="55"/>
  <c r="N15" i="55"/>
  <c r="O18" i="55"/>
  <c r="N17" i="55"/>
  <c r="M16" i="55"/>
  <c r="L15" i="55"/>
  <c r="I25" i="55"/>
  <c r="K17" i="55"/>
  <c r="O18" i="57"/>
  <c r="G18" i="57"/>
  <c r="N17" i="57"/>
  <c r="F17" i="57"/>
  <c r="M16" i="57"/>
  <c r="E16" i="57"/>
  <c r="L15" i="57"/>
  <c r="N18" i="57"/>
  <c r="F18" i="57"/>
  <c r="M17" i="57"/>
  <c r="E17" i="57"/>
  <c r="L16" i="57"/>
  <c r="S15" i="57"/>
  <c r="S19" i="57" s="1"/>
  <c r="S23" i="57" s="1"/>
  <c r="AK32" i="3" s="1"/>
  <c r="T33" i="4" s="1"/>
  <c r="K15" i="57"/>
  <c r="M18" i="57"/>
  <c r="E18" i="57"/>
  <c r="L17" i="57"/>
  <c r="S16" i="57"/>
  <c r="K16" i="57"/>
  <c r="R15" i="57"/>
  <c r="J15" i="57"/>
  <c r="J19" i="57" s="1"/>
  <c r="J23" i="57" s="1"/>
  <c r="L18" i="57"/>
  <c r="S17" i="57"/>
  <c r="K17" i="57"/>
  <c r="R16" i="57"/>
  <c r="J16" i="57"/>
  <c r="Q15" i="57"/>
  <c r="I15" i="57"/>
  <c r="S18" i="57"/>
  <c r="K18" i="57"/>
  <c r="R18" i="57"/>
  <c r="J18" i="57"/>
  <c r="Q17" i="57"/>
  <c r="I17" i="57"/>
  <c r="P16" i="57"/>
  <c r="H16" i="57"/>
  <c r="O15" i="57"/>
  <c r="O19" i="57" s="1"/>
  <c r="O23" i="57" s="1"/>
  <c r="G15" i="57"/>
  <c r="G19" i="57" s="1"/>
  <c r="G23" i="57" s="1"/>
  <c r="Y32" i="3" s="1"/>
  <c r="H33" i="4" s="1"/>
  <c r="Q18" i="57"/>
  <c r="I18" i="57"/>
  <c r="P17" i="57"/>
  <c r="H17" i="57"/>
  <c r="O16" i="57"/>
  <c r="G16" i="57"/>
  <c r="N15" i="57"/>
  <c r="N19" i="57" s="1"/>
  <c r="N23" i="57" s="1"/>
  <c r="AF32" i="3" s="1"/>
  <c r="O33" i="4" s="1"/>
  <c r="F15" i="57"/>
  <c r="F19" i="57" s="1"/>
  <c r="F23" i="57" s="1"/>
  <c r="P18" i="57"/>
  <c r="H18" i="57"/>
  <c r="O17" i="57"/>
  <c r="G17" i="57"/>
  <c r="N16" i="57"/>
  <c r="F16" i="57"/>
  <c r="M15" i="57"/>
  <c r="M19" i="57" s="1"/>
  <c r="M23" i="57" s="1"/>
  <c r="E15" i="57"/>
  <c r="E19" i="57" s="1"/>
  <c r="E23" i="57" s="1"/>
  <c r="W32" i="3" s="1"/>
  <c r="F33" i="4" s="1"/>
  <c r="H15" i="57"/>
  <c r="G25" i="57"/>
  <c r="E15" i="51"/>
  <c r="Q15" i="51"/>
  <c r="O16" i="51"/>
  <c r="L17" i="51"/>
  <c r="J18" i="51"/>
  <c r="P15" i="57"/>
  <c r="F15" i="51"/>
  <c r="F19" i="51" s="1"/>
  <c r="F23" i="51" s="1"/>
  <c r="R15" i="51"/>
  <c r="R19" i="51" s="1"/>
  <c r="R23" i="51" s="1"/>
  <c r="AJ29" i="3" s="1"/>
  <c r="S30" i="4" s="1"/>
  <c r="P16" i="51"/>
  <c r="O17" i="51"/>
  <c r="I16" i="57"/>
  <c r="O18" i="51"/>
  <c r="G18" i="51"/>
  <c r="N17" i="51"/>
  <c r="N19" i="51" s="1"/>
  <c r="N23" i="51" s="1"/>
  <c r="F17" i="51"/>
  <c r="M16" i="51"/>
  <c r="E16" i="51"/>
  <c r="L15" i="51"/>
  <c r="N18" i="51"/>
  <c r="F18" i="51"/>
  <c r="M17" i="51"/>
  <c r="E17" i="51"/>
  <c r="L16" i="51"/>
  <c r="S15" i="51"/>
  <c r="K15" i="51"/>
  <c r="K19" i="51" s="1"/>
  <c r="K23" i="51" s="1"/>
  <c r="AC29" i="3" s="1"/>
  <c r="L30" i="4" s="1"/>
  <c r="S18" i="51"/>
  <c r="K18" i="51"/>
  <c r="R17" i="51"/>
  <c r="J17" i="51"/>
  <c r="J19" i="51" s="1"/>
  <c r="J23" i="51" s="1"/>
  <c r="Q16" i="51"/>
  <c r="I16" i="51"/>
  <c r="P15" i="51"/>
  <c r="H15" i="51"/>
  <c r="H19" i="51" s="1"/>
  <c r="H23" i="51" s="1"/>
  <c r="G15" i="51"/>
  <c r="F16" i="51"/>
  <c r="R16" i="51"/>
  <c r="P17" i="51"/>
  <c r="M18" i="51"/>
  <c r="J25" i="55"/>
  <c r="Q16" i="57"/>
  <c r="I15" i="51"/>
  <c r="I19" i="51" s="1"/>
  <c r="I23" i="51" s="1"/>
  <c r="AA29" i="3" s="1"/>
  <c r="J30" i="4" s="1"/>
  <c r="G16" i="51"/>
  <c r="S16" i="51"/>
  <c r="Q17" i="51"/>
  <c r="P18" i="51"/>
  <c r="K25" i="51"/>
  <c r="H165" i="52"/>
  <c r="F165" i="56"/>
  <c r="J17" i="57"/>
  <c r="H19" i="49" l="1"/>
  <c r="H23" i="49" s="1"/>
  <c r="F19" i="49"/>
  <c r="F23" i="49" s="1"/>
  <c r="R19" i="49"/>
  <c r="R23" i="49" s="1"/>
  <c r="L19" i="49"/>
  <c r="L23" i="49" s="1"/>
  <c r="AB29" i="3"/>
  <c r="K30" i="4" s="1"/>
  <c r="J25" i="51"/>
  <c r="X28" i="3"/>
  <c r="G29" i="4" s="1"/>
  <c r="F25" i="49"/>
  <c r="AG25" i="3"/>
  <c r="P26" i="4" s="1"/>
  <c r="O25" i="42"/>
  <c r="P19" i="44"/>
  <c r="P23" i="44" s="1"/>
  <c r="X26" i="3"/>
  <c r="G27" i="4" s="1"/>
  <c r="F25" i="44"/>
  <c r="S25" i="57"/>
  <c r="O19" i="51"/>
  <c r="O23" i="51" s="1"/>
  <c r="AE25" i="3"/>
  <c r="N26" i="4" s="1"/>
  <c r="M25" i="42"/>
  <c r="AG10" i="3"/>
  <c r="P11" i="4" s="1"/>
  <c r="O25" i="12"/>
  <c r="AE32" i="3"/>
  <c r="N33" i="4" s="1"/>
  <c r="M25" i="57"/>
  <c r="AB32" i="3"/>
  <c r="K33" i="4" s="1"/>
  <c r="J25" i="57"/>
  <c r="Y10" i="3"/>
  <c r="H11" i="4" s="1"/>
  <c r="G25" i="12"/>
  <c r="E25" i="57"/>
  <c r="F25" i="40"/>
  <c r="X24" i="3"/>
  <c r="G25" i="4" s="1"/>
  <c r="AJ26" i="3"/>
  <c r="S27" i="4" s="1"/>
  <c r="R25" i="44"/>
  <c r="AH25" i="3"/>
  <c r="Q26" i="4" s="1"/>
  <c r="P25" i="42"/>
  <c r="P19" i="51"/>
  <c r="P23" i="51" s="1"/>
  <c r="AG32" i="3"/>
  <c r="P33" i="4" s="1"/>
  <c r="O25" i="57"/>
  <c r="AG31" i="3"/>
  <c r="P32" i="4" s="1"/>
  <c r="O25" i="55"/>
  <c r="AF30" i="3"/>
  <c r="O31" i="4" s="1"/>
  <c r="N25" i="53"/>
  <c r="S19" i="51"/>
  <c r="S23" i="51" s="1"/>
  <c r="X29" i="3"/>
  <c r="G30" i="4" s="1"/>
  <c r="F25" i="51"/>
  <c r="R25" i="55"/>
  <c r="R25" i="51"/>
  <c r="E19" i="49"/>
  <c r="E23" i="49" s="1"/>
  <c r="Z15" i="3"/>
  <c r="I16" i="4" s="1"/>
  <c r="H25" i="22"/>
  <c r="E25" i="53"/>
  <c r="AG18" i="3"/>
  <c r="P19" i="4" s="1"/>
  <c r="O25" i="28"/>
  <c r="M19" i="51"/>
  <c r="M23" i="51" s="1"/>
  <c r="AF29" i="3"/>
  <c r="O30" i="4" s="1"/>
  <c r="N25" i="51"/>
  <c r="N25" i="57"/>
  <c r="Y20" i="3"/>
  <c r="H21" i="4" s="1"/>
  <c r="G25" i="32"/>
  <c r="X32" i="3"/>
  <c r="G33" i="4" s="1"/>
  <c r="F25" i="57"/>
  <c r="K19" i="57"/>
  <c r="K23" i="57" s="1"/>
  <c r="AB10" i="3"/>
  <c r="K11" i="4" s="1"/>
  <c r="J25" i="12"/>
  <c r="AJ10" i="3"/>
  <c r="S11" i="4" s="1"/>
  <c r="R25" i="12"/>
  <c r="R25" i="34"/>
  <c r="AJ21" i="3"/>
  <c r="S22" i="4" s="1"/>
  <c r="J19" i="28"/>
  <c r="J23" i="28" s="1"/>
  <c r="L19" i="28"/>
  <c r="L23" i="28" s="1"/>
  <c r="R25" i="36"/>
  <c r="AJ22" i="3"/>
  <c r="S23" i="4" s="1"/>
  <c r="I19" i="36"/>
  <c r="I23" i="36" s="1"/>
  <c r="H19" i="32"/>
  <c r="H23" i="32" s="1"/>
  <c r="Q19" i="32"/>
  <c r="Q23" i="32" s="1"/>
  <c r="P25" i="28"/>
  <c r="AH18" i="3"/>
  <c r="Q19" i="4" s="1"/>
  <c r="P19" i="40"/>
  <c r="P23" i="40" s="1"/>
  <c r="Q19" i="40"/>
  <c r="Q23" i="40" s="1"/>
  <c r="AI10" i="3"/>
  <c r="R11" i="4" s="1"/>
  <c r="Q25" i="12"/>
  <c r="Q19" i="24"/>
  <c r="Q23" i="24" s="1"/>
  <c r="H25" i="14"/>
  <c r="Z11" i="3"/>
  <c r="I12" i="4" s="1"/>
  <c r="Q19" i="30"/>
  <c r="Q23" i="30" s="1"/>
  <c r="K19" i="30"/>
  <c r="K23" i="30" s="1"/>
  <c r="K25" i="24"/>
  <c r="E25" i="12"/>
  <c r="H19" i="26"/>
  <c r="H23" i="26" s="1"/>
  <c r="Q19" i="8"/>
  <c r="Q23" i="8" s="1"/>
  <c r="N33" i="3"/>
  <c r="K19" i="18"/>
  <c r="K23" i="18" s="1"/>
  <c r="P25" i="18"/>
  <c r="AH13" i="3"/>
  <c r="Q14" i="4" s="1"/>
  <c r="M19" i="20"/>
  <c r="M23" i="20" s="1"/>
  <c r="N19" i="20"/>
  <c r="N23" i="20" s="1"/>
  <c r="M25" i="28"/>
  <c r="H19" i="57"/>
  <c r="H23" i="57" s="1"/>
  <c r="L19" i="57"/>
  <c r="L23" i="57" s="1"/>
  <c r="L19" i="55"/>
  <c r="L23" i="55" s="1"/>
  <c r="P19" i="55"/>
  <c r="P23" i="55" s="1"/>
  <c r="K19" i="49"/>
  <c r="K23" i="49" s="1"/>
  <c r="H19" i="44"/>
  <c r="H23" i="44" s="1"/>
  <c r="Q19" i="53"/>
  <c r="Q23" i="53" s="1"/>
  <c r="I25" i="34"/>
  <c r="Q19" i="42"/>
  <c r="Q23" i="42" s="1"/>
  <c r="I19" i="42"/>
  <c r="I23" i="42" s="1"/>
  <c r="L19" i="34"/>
  <c r="L23" i="34" s="1"/>
  <c r="F19" i="28"/>
  <c r="F23" i="28" s="1"/>
  <c r="P19" i="32"/>
  <c r="P23" i="32" s="1"/>
  <c r="J19" i="40"/>
  <c r="J23" i="40" s="1"/>
  <c r="R19" i="40"/>
  <c r="R23" i="40" s="1"/>
  <c r="H40" i="21"/>
  <c r="H41" i="21" s="1"/>
  <c r="H42" i="21" s="1"/>
  <c r="L19" i="24"/>
  <c r="L23" i="24" s="1"/>
  <c r="E19" i="24"/>
  <c r="E23" i="24" s="1"/>
  <c r="O25" i="18"/>
  <c r="H25" i="12"/>
  <c r="F19" i="30"/>
  <c r="F23" i="30" s="1"/>
  <c r="J19" i="30"/>
  <c r="J23" i="30" s="1"/>
  <c r="S19" i="30"/>
  <c r="S23" i="30" s="1"/>
  <c r="F25" i="10"/>
  <c r="S19" i="8"/>
  <c r="S23" i="8" s="1"/>
  <c r="P19" i="26"/>
  <c r="P23" i="26" s="1"/>
  <c r="E33" i="3"/>
  <c r="F8" i="4"/>
  <c r="L19" i="18"/>
  <c r="L23" i="18" s="1"/>
  <c r="J19" i="18"/>
  <c r="J23" i="18" s="1"/>
  <c r="S19" i="18"/>
  <c r="S23" i="18" s="1"/>
  <c r="L19" i="20"/>
  <c r="L23" i="20" s="1"/>
  <c r="AD14" i="3" s="1"/>
  <c r="M15" i="4" s="1"/>
  <c r="E25" i="2"/>
  <c r="M19" i="49"/>
  <c r="M23" i="49" s="1"/>
  <c r="J19" i="49"/>
  <c r="J23" i="49" s="1"/>
  <c r="S19" i="49"/>
  <c r="S23" i="49" s="1"/>
  <c r="N19" i="44"/>
  <c r="N23" i="44" s="1"/>
  <c r="H19" i="53"/>
  <c r="H23" i="53" s="1"/>
  <c r="L25" i="32"/>
  <c r="L25" i="36"/>
  <c r="E25" i="42"/>
  <c r="M19" i="38"/>
  <c r="M23" i="38" s="1"/>
  <c r="E19" i="38"/>
  <c r="E23" i="38" s="1"/>
  <c r="H19" i="38"/>
  <c r="H23" i="38" s="1"/>
  <c r="I25" i="40"/>
  <c r="E25" i="44"/>
  <c r="M25" i="30"/>
  <c r="N19" i="32"/>
  <c r="N23" i="32" s="1"/>
  <c r="G19" i="28"/>
  <c r="G23" i="28" s="1"/>
  <c r="N25" i="28"/>
  <c r="E19" i="36"/>
  <c r="E23" i="36" s="1"/>
  <c r="R19" i="32"/>
  <c r="R23" i="32" s="1"/>
  <c r="O25" i="20"/>
  <c r="O19" i="24"/>
  <c r="O23" i="24" s="1"/>
  <c r="N19" i="30"/>
  <c r="N23" i="30" s="1"/>
  <c r="R19" i="30"/>
  <c r="R23" i="30" s="1"/>
  <c r="M19" i="22"/>
  <c r="M23" i="22" s="1"/>
  <c r="H25" i="16"/>
  <c r="Z12" i="3"/>
  <c r="I13" i="4" s="1"/>
  <c r="M25" i="26"/>
  <c r="L19" i="22"/>
  <c r="L23" i="22" s="1"/>
  <c r="K19" i="26"/>
  <c r="K23" i="26" s="1"/>
  <c r="G25" i="24"/>
  <c r="M19" i="10"/>
  <c r="M23" i="10" s="1"/>
  <c r="F25" i="12"/>
  <c r="R64" i="4"/>
  <c r="R38" i="4"/>
  <c r="R19" i="18"/>
  <c r="R23" i="18" s="1"/>
  <c r="S64" i="4"/>
  <c r="S38" i="4"/>
  <c r="H19" i="34"/>
  <c r="H23" i="34" s="1"/>
  <c r="L25" i="10"/>
  <c r="AD9" i="3"/>
  <c r="M10" i="4" s="1"/>
  <c r="P38" i="4"/>
  <c r="P64" i="4"/>
  <c r="K33" i="3"/>
  <c r="L64" i="4"/>
  <c r="L38" i="4"/>
  <c r="AB7" i="3"/>
  <c r="J25" i="2"/>
  <c r="L19" i="53"/>
  <c r="L23" i="53" s="1"/>
  <c r="G19" i="53"/>
  <c r="G23" i="53" s="1"/>
  <c r="S19" i="53"/>
  <c r="S23" i="53" s="1"/>
  <c r="S25" i="42"/>
  <c r="P19" i="34"/>
  <c r="P23" i="34" s="1"/>
  <c r="J25" i="26"/>
  <c r="R19" i="28"/>
  <c r="R23" i="28" s="1"/>
  <c r="J19" i="36"/>
  <c r="J23" i="36" s="1"/>
  <c r="O19" i="36"/>
  <c r="O23" i="36" s="1"/>
  <c r="G19" i="36"/>
  <c r="G23" i="36" s="1"/>
  <c r="H19" i="36"/>
  <c r="H23" i="36" s="1"/>
  <c r="E19" i="32"/>
  <c r="E23" i="32" s="1"/>
  <c r="I25" i="30"/>
  <c r="E25" i="40"/>
  <c r="W24" i="3"/>
  <c r="F25" i="4" s="1"/>
  <c r="K19" i="12"/>
  <c r="K23" i="12" s="1"/>
  <c r="L19" i="12"/>
  <c r="L23" i="12" s="1"/>
  <c r="M19" i="12"/>
  <c r="M23" i="12" s="1"/>
  <c r="N19" i="12"/>
  <c r="N23" i="12" s="1"/>
  <c r="N19" i="24"/>
  <c r="N23" i="24" s="1"/>
  <c r="L19" i="30"/>
  <c r="L23" i="30" s="1"/>
  <c r="K25" i="22"/>
  <c r="J19" i="22"/>
  <c r="J23" i="22" s="1"/>
  <c r="M25" i="18"/>
  <c r="P19" i="8"/>
  <c r="P23" i="8" s="1"/>
  <c r="G25" i="26"/>
  <c r="Y17" i="3"/>
  <c r="H18" i="4" s="1"/>
  <c r="F19" i="26"/>
  <c r="F23" i="26" s="1"/>
  <c r="I19" i="26"/>
  <c r="I23" i="26" s="1"/>
  <c r="R19" i="26"/>
  <c r="R23" i="26" s="1"/>
  <c r="G19" i="10"/>
  <c r="G23" i="10" s="1"/>
  <c r="H19" i="10"/>
  <c r="H23" i="10" s="1"/>
  <c r="E19" i="8"/>
  <c r="E23" i="8" s="1"/>
  <c r="F19" i="8"/>
  <c r="F23" i="8" s="1"/>
  <c r="G19" i="8"/>
  <c r="G23" i="8" s="1"/>
  <c r="P25" i="16"/>
  <c r="Q64" i="4"/>
  <c r="Q38" i="4"/>
  <c r="P8" i="4"/>
  <c r="O33" i="3"/>
  <c r="G38" i="4"/>
  <c r="G64" i="4"/>
  <c r="M8" i="4"/>
  <c r="AJ7" i="3"/>
  <c r="R25" i="2"/>
  <c r="L25" i="2"/>
  <c r="G19" i="44"/>
  <c r="G23" i="44" s="1"/>
  <c r="F19" i="42"/>
  <c r="F23" i="42" s="1"/>
  <c r="K25" i="34"/>
  <c r="AC21" i="3"/>
  <c r="L22" i="4" s="1"/>
  <c r="Q25" i="28"/>
  <c r="AI18" i="3"/>
  <c r="R19" i="4" s="1"/>
  <c r="S25" i="26"/>
  <c r="AK17" i="3"/>
  <c r="T18" i="4" s="1"/>
  <c r="M33" i="3"/>
  <c r="I19" i="57"/>
  <c r="I23" i="57" s="1"/>
  <c r="R19" i="57"/>
  <c r="R23" i="57" s="1"/>
  <c r="K25" i="53"/>
  <c r="O19" i="44"/>
  <c r="O23" i="44" s="1"/>
  <c r="G19" i="49"/>
  <c r="G23" i="49" s="1"/>
  <c r="Q19" i="49"/>
  <c r="Q23" i="49" s="1"/>
  <c r="Q19" i="44"/>
  <c r="Q23" i="44" s="1"/>
  <c r="G25" i="40"/>
  <c r="P19" i="53"/>
  <c r="P23" i="53" s="1"/>
  <c r="J19" i="53"/>
  <c r="J23" i="53" s="1"/>
  <c r="K19" i="38"/>
  <c r="K23" i="38" s="1"/>
  <c r="Q19" i="51"/>
  <c r="Q23" i="51" s="1"/>
  <c r="Q19" i="57"/>
  <c r="Q23" i="57" s="1"/>
  <c r="N19" i="55"/>
  <c r="N23" i="55" s="1"/>
  <c r="Q19" i="55"/>
  <c r="Q23" i="55" s="1"/>
  <c r="E19" i="55"/>
  <c r="E23" i="55" s="1"/>
  <c r="N25" i="49"/>
  <c r="P19" i="49"/>
  <c r="P23" i="49" s="1"/>
  <c r="O19" i="49"/>
  <c r="O23" i="49" s="1"/>
  <c r="M19" i="44"/>
  <c r="M23" i="44" s="1"/>
  <c r="S25" i="40"/>
  <c r="R25" i="38"/>
  <c r="F19" i="53"/>
  <c r="F23" i="53" s="1"/>
  <c r="O19" i="53"/>
  <c r="O23" i="53" s="1"/>
  <c r="R19" i="53"/>
  <c r="R23" i="53" s="1"/>
  <c r="L19" i="42"/>
  <c r="L23" i="42" s="1"/>
  <c r="L19" i="38"/>
  <c r="L23" i="38" s="1"/>
  <c r="J19" i="38"/>
  <c r="J23" i="38" s="1"/>
  <c r="S19" i="38"/>
  <c r="S23" i="38" s="1"/>
  <c r="I19" i="28"/>
  <c r="I23" i="28" s="1"/>
  <c r="H19" i="28"/>
  <c r="H23" i="28" s="1"/>
  <c r="K19" i="32"/>
  <c r="K23" i="32" s="1"/>
  <c r="S19" i="28"/>
  <c r="S23" i="28" s="1"/>
  <c r="P19" i="36"/>
  <c r="P23" i="36" s="1"/>
  <c r="S19" i="36"/>
  <c r="S23" i="36" s="1"/>
  <c r="S19" i="32"/>
  <c r="S23" i="32" s="1"/>
  <c r="M19" i="32"/>
  <c r="M23" i="32" s="1"/>
  <c r="P25" i="30"/>
  <c r="L19" i="40"/>
  <c r="L23" i="40" s="1"/>
  <c r="M19" i="40"/>
  <c r="M23" i="40" s="1"/>
  <c r="Q25" i="16"/>
  <c r="F19" i="24"/>
  <c r="F23" i="24" s="1"/>
  <c r="H19" i="24"/>
  <c r="H23" i="24" s="1"/>
  <c r="O19" i="30"/>
  <c r="O23" i="30" s="1"/>
  <c r="H19" i="30"/>
  <c r="H23" i="30" s="1"/>
  <c r="J25" i="32"/>
  <c r="F19" i="22"/>
  <c r="F23" i="22" s="1"/>
  <c r="G19" i="22"/>
  <c r="G23" i="22" s="1"/>
  <c r="I19" i="22"/>
  <c r="I23" i="22" s="1"/>
  <c r="R19" i="22"/>
  <c r="R23" i="22" s="1"/>
  <c r="N19" i="26"/>
  <c r="N23" i="26" s="1"/>
  <c r="Q19" i="26"/>
  <c r="Q23" i="26" s="1"/>
  <c r="Q19" i="10"/>
  <c r="Q23" i="10" s="1"/>
  <c r="E19" i="10"/>
  <c r="E23" i="10" s="1"/>
  <c r="K19" i="10"/>
  <c r="K23" i="10" s="1"/>
  <c r="N19" i="10"/>
  <c r="N23" i="10" s="1"/>
  <c r="O19" i="10"/>
  <c r="O23" i="10" s="1"/>
  <c r="P19" i="10"/>
  <c r="P23" i="10" s="1"/>
  <c r="L19" i="8"/>
  <c r="L23" i="8" s="1"/>
  <c r="M19" i="8"/>
  <c r="M23" i="8" s="1"/>
  <c r="N19" i="8"/>
  <c r="N23" i="8" s="1"/>
  <c r="O19" i="8"/>
  <c r="O23" i="8" s="1"/>
  <c r="H38" i="4"/>
  <c r="H64" i="4"/>
  <c r="I19" i="18"/>
  <c r="I23" i="18" s="1"/>
  <c r="K19" i="20"/>
  <c r="K23" i="20" s="1"/>
  <c r="H8" i="4"/>
  <c r="P19" i="2"/>
  <c r="P23" i="2" s="1"/>
  <c r="Q19" i="2"/>
  <c r="Q23" i="2" s="1"/>
  <c r="S25" i="34"/>
  <c r="AK21" i="3"/>
  <c r="T22" i="4" s="1"/>
  <c r="M25" i="36"/>
  <c r="AE22" i="3"/>
  <c r="N23" i="4" s="1"/>
  <c r="G19" i="51"/>
  <c r="G23" i="51" s="1"/>
  <c r="L19" i="51"/>
  <c r="L23" i="51" s="1"/>
  <c r="P19" i="57"/>
  <c r="P23" i="57" s="1"/>
  <c r="E19" i="51"/>
  <c r="E23" i="51" s="1"/>
  <c r="K19" i="55"/>
  <c r="K23" i="55" s="1"/>
  <c r="M19" i="55"/>
  <c r="M23" i="55" s="1"/>
  <c r="J25" i="44"/>
  <c r="O18" i="46"/>
  <c r="G18" i="46"/>
  <c r="N17" i="46"/>
  <c r="F17" i="46"/>
  <c r="M16" i="46"/>
  <c r="E16" i="46"/>
  <c r="L15" i="46"/>
  <c r="N18" i="46"/>
  <c r="F18" i="46"/>
  <c r="M17" i="46"/>
  <c r="E17" i="46"/>
  <c r="L16" i="46"/>
  <c r="S15" i="46"/>
  <c r="S19" i="46" s="1"/>
  <c r="S23" i="46" s="1"/>
  <c r="K15" i="46"/>
  <c r="M18" i="46"/>
  <c r="E18" i="46"/>
  <c r="L17" i="46"/>
  <c r="S16" i="46"/>
  <c r="K16" i="46"/>
  <c r="R15" i="46"/>
  <c r="J15" i="46"/>
  <c r="L18" i="46"/>
  <c r="S17" i="46"/>
  <c r="K17" i="46"/>
  <c r="R16" i="46"/>
  <c r="J16" i="46"/>
  <c r="Q15" i="46"/>
  <c r="Q19" i="46" s="1"/>
  <c r="Q23" i="46" s="1"/>
  <c r="I15" i="46"/>
  <c r="I19" i="46" s="1"/>
  <c r="I23" i="46" s="1"/>
  <c r="Q18" i="46"/>
  <c r="P17" i="46"/>
  <c r="O16" i="46"/>
  <c r="N15" i="46"/>
  <c r="P18" i="46"/>
  <c r="O17" i="46"/>
  <c r="N16" i="46"/>
  <c r="M15" i="46"/>
  <c r="K18" i="46"/>
  <c r="J17" i="46"/>
  <c r="I16" i="46"/>
  <c r="H15" i="46"/>
  <c r="H19" i="46" s="1"/>
  <c r="H23" i="46" s="1"/>
  <c r="I18" i="46"/>
  <c r="H17" i="46"/>
  <c r="G16" i="46"/>
  <c r="F15" i="46"/>
  <c r="F19" i="46" s="1"/>
  <c r="F23" i="46" s="1"/>
  <c r="H18" i="46"/>
  <c r="G17" i="46"/>
  <c r="F16" i="46"/>
  <c r="E15" i="46"/>
  <c r="S18" i="46"/>
  <c r="H16" i="46"/>
  <c r="R18" i="46"/>
  <c r="P15" i="46"/>
  <c r="J18" i="46"/>
  <c r="O15" i="46"/>
  <c r="O19" i="46" s="1"/>
  <c r="O23" i="46" s="1"/>
  <c r="R17" i="46"/>
  <c r="G15" i="46"/>
  <c r="I17" i="46"/>
  <c r="Q16" i="46"/>
  <c r="P16" i="46"/>
  <c r="Q17" i="46"/>
  <c r="K19" i="44"/>
  <c r="K23" i="44" s="1"/>
  <c r="M19" i="53"/>
  <c r="M23" i="53" s="1"/>
  <c r="R25" i="42"/>
  <c r="N19" i="42"/>
  <c r="N23" i="42" s="1"/>
  <c r="O19" i="38"/>
  <c r="O23" i="38" s="1"/>
  <c r="G19" i="38"/>
  <c r="G23" i="38" s="1"/>
  <c r="F19" i="38"/>
  <c r="F23" i="38" s="1"/>
  <c r="I19" i="38"/>
  <c r="I23" i="38" s="1"/>
  <c r="E19" i="34"/>
  <c r="E23" i="34" s="1"/>
  <c r="F19" i="34"/>
  <c r="F23" i="34" s="1"/>
  <c r="G19" i="34"/>
  <c r="G23" i="34" s="1"/>
  <c r="N25" i="36"/>
  <c r="F25" i="32"/>
  <c r="K19" i="28"/>
  <c r="K23" i="28" s="1"/>
  <c r="P25" i="24"/>
  <c r="Q19" i="36"/>
  <c r="Q23" i="36" s="1"/>
  <c r="O19" i="40"/>
  <c r="O23" i="40" s="1"/>
  <c r="K19" i="40"/>
  <c r="K23" i="40" s="1"/>
  <c r="S19" i="12"/>
  <c r="S23" i="12" s="1"/>
  <c r="J19" i="24"/>
  <c r="J23" i="24" s="1"/>
  <c r="P19" i="22"/>
  <c r="P23" i="22" s="1"/>
  <c r="E19" i="30"/>
  <c r="E23" i="30" s="1"/>
  <c r="E19" i="22"/>
  <c r="E23" i="22" s="1"/>
  <c r="W15" i="3" s="1"/>
  <c r="F16" i="4" s="1"/>
  <c r="O19" i="22"/>
  <c r="O23" i="22" s="1"/>
  <c r="Q19" i="22"/>
  <c r="Q23" i="22" s="1"/>
  <c r="P25" i="14"/>
  <c r="J19" i="10"/>
  <c r="J23" i="10" s="1"/>
  <c r="S19" i="10"/>
  <c r="S23" i="10" s="1"/>
  <c r="H19" i="8"/>
  <c r="H23" i="8" s="1"/>
  <c r="J19" i="8"/>
  <c r="J23" i="8" s="1"/>
  <c r="G25" i="2"/>
  <c r="J19" i="20"/>
  <c r="J23" i="20" s="1"/>
  <c r="S19" i="20"/>
  <c r="S23" i="20" s="1"/>
  <c r="M19" i="2"/>
  <c r="M23" i="2" s="1"/>
  <c r="S19" i="2"/>
  <c r="S23" i="2" s="1"/>
  <c r="AK7" i="3" s="1"/>
  <c r="F19" i="2"/>
  <c r="F23" i="2" s="1"/>
  <c r="I19" i="49"/>
  <c r="I23" i="49" s="1"/>
  <c r="H25" i="51"/>
  <c r="Z29" i="3"/>
  <c r="I30" i="4" s="1"/>
  <c r="G19" i="55"/>
  <c r="G23" i="55" s="1"/>
  <c r="S19" i="55"/>
  <c r="S23" i="55" s="1"/>
  <c r="F25" i="55"/>
  <c r="H19" i="55"/>
  <c r="H23" i="55" s="1"/>
  <c r="I19" i="44"/>
  <c r="I23" i="44" s="1"/>
  <c r="L19" i="44"/>
  <c r="L23" i="44" s="1"/>
  <c r="S19" i="44"/>
  <c r="S23" i="44" s="1"/>
  <c r="I19" i="53"/>
  <c r="I23" i="53" s="1"/>
  <c r="G19" i="42"/>
  <c r="G23" i="42" s="1"/>
  <c r="H25" i="42"/>
  <c r="Z25" i="3"/>
  <c r="I26" i="4" s="1"/>
  <c r="J19" i="42"/>
  <c r="J23" i="42" s="1"/>
  <c r="P19" i="38"/>
  <c r="P23" i="38" s="1"/>
  <c r="N19" i="38"/>
  <c r="N23" i="38" s="1"/>
  <c r="Q19" i="38"/>
  <c r="Q23" i="38" s="1"/>
  <c r="J19" i="34"/>
  <c r="J23" i="34" s="1"/>
  <c r="O19" i="34"/>
  <c r="O23" i="34" s="1"/>
  <c r="F25" i="36"/>
  <c r="E19" i="28"/>
  <c r="E23" i="28" s="1"/>
  <c r="I19" i="32"/>
  <c r="I23" i="32" s="1"/>
  <c r="N25" i="40"/>
  <c r="AF24" i="3"/>
  <c r="O25" i="4" s="1"/>
  <c r="H19" i="40"/>
  <c r="H23" i="40" s="1"/>
  <c r="Q25" i="14"/>
  <c r="I25" i="12"/>
  <c r="AA10" i="3"/>
  <c r="J11" i="4" s="1"/>
  <c r="R19" i="24"/>
  <c r="R23" i="24" s="1"/>
  <c r="G19" i="30"/>
  <c r="G23" i="30" s="1"/>
  <c r="K19" i="8"/>
  <c r="K23" i="8" s="1"/>
  <c r="R19" i="10"/>
  <c r="R23" i="10" s="1"/>
  <c r="E25" i="22"/>
  <c r="I19" i="8"/>
  <c r="I23" i="8" s="1"/>
  <c r="R19" i="8"/>
  <c r="R23" i="8" s="1"/>
  <c r="E19" i="18"/>
  <c r="E23" i="18" s="1"/>
  <c r="F19" i="18"/>
  <c r="F23" i="18" s="1"/>
  <c r="G19" i="18"/>
  <c r="G23" i="18" s="1"/>
  <c r="H19" i="18"/>
  <c r="H23" i="18" s="1"/>
  <c r="J64" i="4"/>
  <c r="J38" i="4"/>
  <c r="G19" i="20"/>
  <c r="G23" i="20" s="1"/>
  <c r="E19" i="20"/>
  <c r="E23" i="20" s="1"/>
  <c r="X14" i="3"/>
  <c r="G15" i="4" s="1"/>
  <c r="F25" i="20"/>
  <c r="H19" i="20"/>
  <c r="H23" i="20" s="1"/>
  <c r="I19" i="20"/>
  <c r="I23" i="20" s="1"/>
  <c r="F38" i="4"/>
  <c r="F64" i="4"/>
  <c r="P25" i="12"/>
  <c r="N19" i="2"/>
  <c r="N23" i="2" s="1"/>
  <c r="K19" i="2"/>
  <c r="K23" i="2" s="1"/>
  <c r="AJ28" i="3" l="1"/>
  <c r="S29" i="4" s="1"/>
  <c r="R25" i="49"/>
  <c r="AD28" i="3"/>
  <c r="M29" i="4" s="1"/>
  <c r="L25" i="49"/>
  <c r="Z28" i="3"/>
  <c r="I29" i="4" s="1"/>
  <c r="H25" i="49"/>
  <c r="AI27" i="3"/>
  <c r="R28" i="4" s="1"/>
  <c r="Q25" i="46"/>
  <c r="AD29" i="3"/>
  <c r="M30" i="4" s="1"/>
  <c r="L25" i="51"/>
  <c r="AI9" i="3"/>
  <c r="R10" i="4" s="1"/>
  <c r="Q25" i="10"/>
  <c r="AE20" i="3"/>
  <c r="N21" i="4" s="1"/>
  <c r="M25" i="32"/>
  <c r="AK23" i="3"/>
  <c r="T24" i="4" s="1"/>
  <c r="S25" i="38"/>
  <c r="M38" i="4"/>
  <c r="M64" i="4"/>
  <c r="Y26" i="3"/>
  <c r="H27" i="4" s="1"/>
  <c r="G25" i="44"/>
  <c r="AF16" i="3"/>
  <c r="O17" i="4" s="1"/>
  <c r="N25" i="24"/>
  <c r="W23" i="3"/>
  <c r="F24" i="4" s="1"/>
  <c r="E25" i="38"/>
  <c r="AA14" i="3"/>
  <c r="J15" i="4" s="1"/>
  <c r="I25" i="20"/>
  <c r="AJ9" i="3"/>
  <c r="S10" i="4" s="1"/>
  <c r="R25" i="10"/>
  <c r="AD26" i="3"/>
  <c r="M27" i="4" s="1"/>
  <c r="L25" i="44"/>
  <c r="I25" i="49"/>
  <c r="AA28" i="3"/>
  <c r="J29" i="4" s="1"/>
  <c r="W19" i="3"/>
  <c r="F20" i="4" s="1"/>
  <c r="E25" i="30"/>
  <c r="AC18" i="3"/>
  <c r="L19" i="4" s="1"/>
  <c r="K25" i="28"/>
  <c r="Y23" i="3"/>
  <c r="H24" i="4" s="1"/>
  <c r="G25" i="38"/>
  <c r="Y29" i="3"/>
  <c r="H30" i="4" s="1"/>
  <c r="G25" i="51"/>
  <c r="AE8" i="3"/>
  <c r="N9" i="4" s="1"/>
  <c r="M25" i="8"/>
  <c r="AI17" i="3"/>
  <c r="R18" i="4" s="1"/>
  <c r="Q25" i="26"/>
  <c r="AG19" i="3"/>
  <c r="P20" i="4" s="1"/>
  <c r="O25" i="30"/>
  <c r="AK20" i="3"/>
  <c r="T21" i="4" s="1"/>
  <c r="S25" i="32"/>
  <c r="AB23" i="3"/>
  <c r="K24" i="4" s="1"/>
  <c r="J25" i="38"/>
  <c r="AE26" i="3"/>
  <c r="N27" i="4" s="1"/>
  <c r="M25" i="44"/>
  <c r="AI29" i="3"/>
  <c r="R30" i="4" s="1"/>
  <c r="Q25" i="51"/>
  <c r="AG26" i="3"/>
  <c r="P27" i="4" s="1"/>
  <c r="O25" i="44"/>
  <c r="Y8" i="3"/>
  <c r="G25" i="8"/>
  <c r="AF10" i="3"/>
  <c r="O11" i="4" s="1"/>
  <c r="N25" i="12"/>
  <c r="H25" i="36"/>
  <c r="Z22" i="3"/>
  <c r="I23" i="4" s="1"/>
  <c r="AK30" i="3"/>
  <c r="T31" i="4" s="1"/>
  <c r="S25" i="53"/>
  <c r="K64" i="4"/>
  <c r="K38" i="4"/>
  <c r="AE23" i="3"/>
  <c r="N24" i="4" s="1"/>
  <c r="M25" i="38"/>
  <c r="AE28" i="3"/>
  <c r="N29" i="4" s="1"/>
  <c r="M25" i="49"/>
  <c r="E38" i="4"/>
  <c r="E64" i="4"/>
  <c r="L25" i="34"/>
  <c r="AD21" i="3"/>
  <c r="M22" i="4" s="1"/>
  <c r="AD31" i="3"/>
  <c r="M32" i="4" s="1"/>
  <c r="L25" i="55"/>
  <c r="K25" i="30"/>
  <c r="AC19" i="3"/>
  <c r="L20" i="4" s="1"/>
  <c r="AH24" i="3"/>
  <c r="Q25" i="4" s="1"/>
  <c r="P25" i="40"/>
  <c r="AD18" i="3"/>
  <c r="M19" i="4" s="1"/>
  <c r="L25" i="28"/>
  <c r="AC32" i="3"/>
  <c r="L33" i="4" s="1"/>
  <c r="K25" i="57"/>
  <c r="M25" i="51"/>
  <c r="AE29" i="3"/>
  <c r="N30" i="4" s="1"/>
  <c r="AH26" i="3"/>
  <c r="Q27" i="4" s="1"/>
  <c r="P25" i="44"/>
  <c r="Z24" i="3"/>
  <c r="I25" i="4" s="1"/>
  <c r="H25" i="40"/>
  <c r="AF8" i="3"/>
  <c r="O9" i="4" s="1"/>
  <c r="N25" i="8"/>
  <c r="H25" i="30"/>
  <c r="Z19" i="3"/>
  <c r="I20" i="4" s="1"/>
  <c r="AI32" i="3"/>
  <c r="R33" i="4" s="1"/>
  <c r="Q25" i="57"/>
  <c r="Y28" i="3"/>
  <c r="H29" i="4" s="1"/>
  <c r="G25" i="49"/>
  <c r="X17" i="3"/>
  <c r="G18" i="4" s="1"/>
  <c r="F25" i="26"/>
  <c r="W20" i="3"/>
  <c r="F21" i="4" s="1"/>
  <c r="E25" i="32"/>
  <c r="Z21" i="3"/>
  <c r="I22" i="4" s="1"/>
  <c r="H25" i="34"/>
  <c r="E25" i="36"/>
  <c r="W22" i="3"/>
  <c r="F23" i="4" s="1"/>
  <c r="AB28" i="3"/>
  <c r="K29" i="4" s="1"/>
  <c r="J25" i="49"/>
  <c r="F25" i="28"/>
  <c r="X18" i="3"/>
  <c r="G19" i="4" s="1"/>
  <c r="AH31" i="3"/>
  <c r="Q32" i="4" s="1"/>
  <c r="P25" i="55"/>
  <c r="AI24" i="3"/>
  <c r="R25" i="4" s="1"/>
  <c r="Q25" i="40"/>
  <c r="AF23" i="3"/>
  <c r="O24" i="4" s="1"/>
  <c r="N25" i="38"/>
  <c r="Z14" i="3"/>
  <c r="I15" i="4" s="1"/>
  <c r="H25" i="20"/>
  <c r="H25" i="18"/>
  <c r="Z13" i="3"/>
  <c r="I14" i="4" s="1"/>
  <c r="AC8" i="3"/>
  <c r="L9" i="4" s="1"/>
  <c r="K25" i="8"/>
  <c r="AH23" i="3"/>
  <c r="Q24" i="4" s="1"/>
  <c r="P25" i="38"/>
  <c r="AA26" i="3"/>
  <c r="J27" i="4" s="1"/>
  <c r="I25" i="44"/>
  <c r="X7" i="3"/>
  <c r="F25" i="2"/>
  <c r="Z8" i="3"/>
  <c r="H25" i="8"/>
  <c r="AH15" i="3"/>
  <c r="Q16" i="4" s="1"/>
  <c r="P25" i="22"/>
  <c r="AG23" i="3"/>
  <c r="P24" i="4" s="1"/>
  <c r="O25" i="38"/>
  <c r="K25" i="20"/>
  <c r="AC14" i="3"/>
  <c r="L15" i="4" s="1"/>
  <c r="AD8" i="3"/>
  <c r="L25" i="8"/>
  <c r="N25" i="26"/>
  <c r="AF17" i="3"/>
  <c r="O18" i="4" s="1"/>
  <c r="Z16" i="3"/>
  <c r="I17" i="4" s="1"/>
  <c r="H25" i="24"/>
  <c r="AK22" i="3"/>
  <c r="T23" i="4" s="1"/>
  <c r="S25" i="36"/>
  <c r="L25" i="38"/>
  <c r="AD23" i="3"/>
  <c r="M24" i="4" s="1"/>
  <c r="AG28" i="3"/>
  <c r="P29" i="4" s="1"/>
  <c r="O25" i="49"/>
  <c r="AC23" i="3"/>
  <c r="L24" i="4" s="1"/>
  <c r="K25" i="38"/>
  <c r="L25" i="20"/>
  <c r="F25" i="8"/>
  <c r="X8" i="3"/>
  <c r="G9" i="4" s="1"/>
  <c r="AE10" i="3"/>
  <c r="N11" i="4" s="1"/>
  <c r="M25" i="12"/>
  <c r="Y22" i="3"/>
  <c r="H23" i="4" s="1"/>
  <c r="G25" i="36"/>
  <c r="G25" i="53"/>
  <c r="Y30" i="3"/>
  <c r="H31" i="4" s="1"/>
  <c r="AE15" i="3"/>
  <c r="N16" i="4" s="1"/>
  <c r="M25" i="22"/>
  <c r="Y18" i="3"/>
  <c r="H19" i="4" s="1"/>
  <c r="G25" i="28"/>
  <c r="AH17" i="3"/>
  <c r="Q18" i="4" s="1"/>
  <c r="P25" i="26"/>
  <c r="E25" i="24"/>
  <c r="W16" i="3"/>
  <c r="F17" i="4" s="1"/>
  <c r="AA25" i="3"/>
  <c r="J26" i="4" s="1"/>
  <c r="I25" i="42"/>
  <c r="AD32" i="3"/>
  <c r="M33" i="4" s="1"/>
  <c r="L25" i="57"/>
  <c r="AC13" i="3"/>
  <c r="L14" i="4" s="1"/>
  <c r="K25" i="18"/>
  <c r="AI19" i="3"/>
  <c r="R20" i="4" s="1"/>
  <c r="Q25" i="30"/>
  <c r="J25" i="28"/>
  <c r="AB18" i="3"/>
  <c r="K19" i="4" s="1"/>
  <c r="AB8" i="3"/>
  <c r="K9" i="4" s="1"/>
  <c r="J25" i="8"/>
  <c r="AC7" i="3"/>
  <c r="K25" i="2"/>
  <c r="AB25" i="3"/>
  <c r="K26" i="4" s="1"/>
  <c r="J25" i="42"/>
  <c r="AB16" i="3"/>
  <c r="K17" i="4" s="1"/>
  <c r="J25" i="24"/>
  <c r="E19" i="46"/>
  <c r="E23" i="46" s="1"/>
  <c r="N19" i="46"/>
  <c r="N23" i="46" s="1"/>
  <c r="AA13" i="3"/>
  <c r="J14" i="4" s="1"/>
  <c r="I25" i="18"/>
  <c r="X16" i="3"/>
  <c r="G17" i="4" s="1"/>
  <c r="F25" i="24"/>
  <c r="AH28" i="3"/>
  <c r="Q29" i="4" s="1"/>
  <c r="P25" i="49"/>
  <c r="S8" i="4"/>
  <c r="AH8" i="3"/>
  <c r="Q9" i="4" s="1"/>
  <c r="P25" i="8"/>
  <c r="AE9" i="3"/>
  <c r="N10" i="4" s="1"/>
  <c r="M25" i="10"/>
  <c r="AJ19" i="3"/>
  <c r="S20" i="4" s="1"/>
  <c r="R25" i="30"/>
  <c r="AF20" i="3"/>
  <c r="O21" i="4" s="1"/>
  <c r="N25" i="32"/>
  <c r="AK8" i="3"/>
  <c r="T9" i="4" s="1"/>
  <c r="S25" i="8"/>
  <c r="AD16" i="3"/>
  <c r="M17" i="4" s="1"/>
  <c r="L25" i="24"/>
  <c r="AI25" i="3"/>
  <c r="R26" i="4" s="1"/>
  <c r="Q25" i="42"/>
  <c r="Z32" i="3"/>
  <c r="I33" i="4" s="1"/>
  <c r="H25" i="57"/>
  <c r="AH29" i="3"/>
  <c r="Q30" i="4" s="1"/>
  <c r="P25" i="51"/>
  <c r="Q25" i="38"/>
  <c r="AI23" i="3"/>
  <c r="R24" i="4" s="1"/>
  <c r="X23" i="3"/>
  <c r="G24" i="4" s="1"/>
  <c r="F25" i="38"/>
  <c r="Y13" i="3"/>
  <c r="H14" i="4" s="1"/>
  <c r="G25" i="18"/>
  <c r="T8" i="4"/>
  <c r="G19" i="46"/>
  <c r="G23" i="46" s="1"/>
  <c r="Z27" i="3"/>
  <c r="I28" i="4" s="1"/>
  <c r="H25" i="46"/>
  <c r="AJ32" i="3"/>
  <c r="S33" i="4" s="1"/>
  <c r="R25" i="57"/>
  <c r="O38" i="4"/>
  <c r="O64" i="4"/>
  <c r="W8" i="3"/>
  <c r="E25" i="8"/>
  <c r="AD10" i="3"/>
  <c r="M11" i="4" s="1"/>
  <c r="L25" i="12"/>
  <c r="AG22" i="3"/>
  <c r="P23" i="4" s="1"/>
  <c r="O25" i="36"/>
  <c r="L25" i="53"/>
  <c r="AD30" i="3"/>
  <c r="M31" i="4" s="1"/>
  <c r="AF7" i="3"/>
  <c r="N25" i="2"/>
  <c r="X13" i="3"/>
  <c r="G14" i="4" s="1"/>
  <c r="F25" i="18"/>
  <c r="AJ16" i="3"/>
  <c r="S17" i="4" s="1"/>
  <c r="R25" i="24"/>
  <c r="W18" i="3"/>
  <c r="F19" i="4" s="1"/>
  <c r="E25" i="28"/>
  <c r="AE7" i="3"/>
  <c r="M25" i="2"/>
  <c r="AB9" i="3"/>
  <c r="K10" i="4" s="1"/>
  <c r="J25" i="10"/>
  <c r="AK10" i="3"/>
  <c r="T11" i="4" s="1"/>
  <c r="S25" i="12"/>
  <c r="G25" i="34"/>
  <c r="Y21" i="3"/>
  <c r="H22" i="4" s="1"/>
  <c r="L19" i="46"/>
  <c r="L23" i="46" s="1"/>
  <c r="AE31" i="3"/>
  <c r="N32" i="4" s="1"/>
  <c r="M25" i="55"/>
  <c r="AG9" i="3"/>
  <c r="P10" i="4" s="1"/>
  <c r="O25" i="10"/>
  <c r="AA15" i="3"/>
  <c r="J16" i="4" s="1"/>
  <c r="I25" i="22"/>
  <c r="AK18" i="3"/>
  <c r="T19" i="4" s="1"/>
  <c r="S25" i="28"/>
  <c r="AJ30" i="3"/>
  <c r="S31" i="4" s="1"/>
  <c r="R25" i="53"/>
  <c r="P25" i="53"/>
  <c r="AH30" i="3"/>
  <c r="Q31" i="4" s="1"/>
  <c r="AA32" i="3"/>
  <c r="J33" i="4" s="1"/>
  <c r="I25" i="57"/>
  <c r="Z9" i="3"/>
  <c r="I10" i="4" s="1"/>
  <c r="H25" i="10"/>
  <c r="AC10" i="3"/>
  <c r="L11" i="4" s="1"/>
  <c r="K25" i="12"/>
  <c r="J25" i="36"/>
  <c r="AB22" i="3"/>
  <c r="K23" i="4" s="1"/>
  <c r="AF19" i="3"/>
  <c r="O20" i="4" s="1"/>
  <c r="N25" i="30"/>
  <c r="S25" i="2"/>
  <c r="N38" i="4"/>
  <c r="N64" i="4"/>
  <c r="AI20" i="3"/>
  <c r="R21" i="4" s="1"/>
  <c r="Q25" i="32"/>
  <c r="AK29" i="3"/>
  <c r="T30" i="4" s="1"/>
  <c r="S25" i="51"/>
  <c r="AA20" i="3"/>
  <c r="J21" i="4" s="1"/>
  <c r="I25" i="32"/>
  <c r="Z31" i="3"/>
  <c r="I32" i="4" s="1"/>
  <c r="H25" i="55"/>
  <c r="AH9" i="3"/>
  <c r="Q10" i="4" s="1"/>
  <c r="P25" i="10"/>
  <c r="AJ15" i="3"/>
  <c r="S16" i="4" s="1"/>
  <c r="R25" i="22"/>
  <c r="P25" i="36"/>
  <c r="AH22" i="3"/>
  <c r="Q23" i="4" s="1"/>
  <c r="L25" i="42"/>
  <c r="AD25" i="3"/>
  <c r="M26" i="4" s="1"/>
  <c r="AB30" i="3"/>
  <c r="K31" i="4" s="1"/>
  <c r="J25" i="53"/>
  <c r="W14" i="3"/>
  <c r="F15" i="4" s="1"/>
  <c r="E25" i="20"/>
  <c r="W13" i="3"/>
  <c r="F14" i="4" s="1"/>
  <c r="E25" i="18"/>
  <c r="S25" i="55"/>
  <c r="AK31" i="3"/>
  <c r="T32" i="4" s="1"/>
  <c r="S25" i="20"/>
  <c r="AK14" i="3"/>
  <c r="T15" i="4" s="1"/>
  <c r="AC24" i="3"/>
  <c r="L25" i="4" s="1"/>
  <c r="K25" i="40"/>
  <c r="X21" i="3"/>
  <c r="G22" i="4" s="1"/>
  <c r="F25" i="34"/>
  <c r="M25" i="53"/>
  <c r="AE30" i="3"/>
  <c r="N31" i="4" s="1"/>
  <c r="O25" i="46"/>
  <c r="AG27" i="3"/>
  <c r="P28" i="4" s="1"/>
  <c r="K19" i="46"/>
  <c r="K23" i="46" s="1"/>
  <c r="K25" i="55"/>
  <c r="AC31" i="3"/>
  <c r="L32" i="4" s="1"/>
  <c r="AF9" i="3"/>
  <c r="O10" i="4" s="1"/>
  <c r="N25" i="10"/>
  <c r="G25" i="22"/>
  <c r="Y15" i="3"/>
  <c r="H16" i="4" s="1"/>
  <c r="M25" i="40"/>
  <c r="AE24" i="3"/>
  <c r="N25" i="4" s="1"/>
  <c r="AC20" i="3"/>
  <c r="L21" i="4" s="1"/>
  <c r="K25" i="32"/>
  <c r="O25" i="53"/>
  <c r="AG30" i="3"/>
  <c r="P31" i="4" s="1"/>
  <c r="W31" i="3"/>
  <c r="F32" i="4" s="1"/>
  <c r="E25" i="55"/>
  <c r="Y9" i="3"/>
  <c r="H10" i="4" s="1"/>
  <c r="G25" i="10"/>
  <c r="AB15" i="3"/>
  <c r="K16" i="4" s="1"/>
  <c r="J25" i="22"/>
  <c r="R25" i="28"/>
  <c r="AJ18" i="3"/>
  <c r="S19" i="4" s="1"/>
  <c r="K8" i="4"/>
  <c r="K25" i="26"/>
  <c r="AC17" i="3"/>
  <c r="L18" i="4" s="1"/>
  <c r="AG16" i="3"/>
  <c r="P17" i="4" s="1"/>
  <c r="O25" i="24"/>
  <c r="H25" i="53"/>
  <c r="Z30" i="3"/>
  <c r="I31" i="4" s="1"/>
  <c r="AK13" i="3"/>
  <c r="T14" i="4" s="1"/>
  <c r="S25" i="18"/>
  <c r="S25" i="30"/>
  <c r="AK19" i="3"/>
  <c r="T20" i="4" s="1"/>
  <c r="AJ24" i="3"/>
  <c r="S25" i="4" s="1"/>
  <c r="R25" i="40"/>
  <c r="AI30" i="3"/>
  <c r="R31" i="4" s="1"/>
  <c r="Q25" i="53"/>
  <c r="AI8" i="3"/>
  <c r="R9" i="4" s="1"/>
  <c r="Q25" i="8"/>
  <c r="AI16" i="3"/>
  <c r="R17" i="4" s="1"/>
  <c r="Q25" i="24"/>
  <c r="Z20" i="3"/>
  <c r="I21" i="4" s="1"/>
  <c r="H25" i="32"/>
  <c r="AG29" i="3"/>
  <c r="P30" i="4" s="1"/>
  <c r="O25" i="51"/>
  <c r="AK26" i="3"/>
  <c r="T27" i="4" s="1"/>
  <c r="S25" i="44"/>
  <c r="G25" i="30"/>
  <c r="Y19" i="3"/>
  <c r="H20" i="4" s="1"/>
  <c r="AK9" i="3"/>
  <c r="T10" i="4" s="1"/>
  <c r="S25" i="10"/>
  <c r="Y14" i="3"/>
  <c r="H15" i="4" s="1"/>
  <c r="G25" i="20"/>
  <c r="AJ8" i="3"/>
  <c r="S9" i="4" s="1"/>
  <c r="R25" i="8"/>
  <c r="O25" i="34"/>
  <c r="AG21" i="3"/>
  <c r="P22" i="4" s="1"/>
  <c r="Y25" i="3"/>
  <c r="H26" i="4" s="1"/>
  <c r="G25" i="42"/>
  <c r="Y31" i="3"/>
  <c r="H32" i="4" s="1"/>
  <c r="G25" i="55"/>
  <c r="AB14" i="3"/>
  <c r="K15" i="4" s="1"/>
  <c r="J25" i="20"/>
  <c r="AI15" i="3"/>
  <c r="R16" i="4" s="1"/>
  <c r="Q25" i="22"/>
  <c r="AG24" i="3"/>
  <c r="P25" i="4" s="1"/>
  <c r="O25" i="40"/>
  <c r="W21" i="3"/>
  <c r="F22" i="4" s="1"/>
  <c r="E25" i="34"/>
  <c r="AC26" i="3"/>
  <c r="L27" i="4" s="1"/>
  <c r="K25" i="44"/>
  <c r="J19" i="46"/>
  <c r="J23" i="46" s="1"/>
  <c r="AK27" i="3"/>
  <c r="T28" i="4" s="1"/>
  <c r="S25" i="46"/>
  <c r="E25" i="51"/>
  <c r="W29" i="3"/>
  <c r="F30" i="4" s="1"/>
  <c r="AI7" i="3"/>
  <c r="Q25" i="2"/>
  <c r="AC9" i="3"/>
  <c r="L10" i="4" s="1"/>
  <c r="K25" i="10"/>
  <c r="X15" i="3"/>
  <c r="G16" i="4" s="1"/>
  <c r="F25" i="22"/>
  <c r="AD24" i="3"/>
  <c r="M25" i="4" s="1"/>
  <c r="L25" i="40"/>
  <c r="Z18" i="3"/>
  <c r="I19" i="4" s="1"/>
  <c r="H25" i="28"/>
  <c r="X30" i="3"/>
  <c r="G31" i="4" s="1"/>
  <c r="F25" i="53"/>
  <c r="AI31" i="3"/>
  <c r="R32" i="4" s="1"/>
  <c r="Q25" i="55"/>
  <c r="AI26" i="3"/>
  <c r="R27" i="4" s="1"/>
  <c r="Q25" i="44"/>
  <c r="AJ17" i="3"/>
  <c r="S18" i="4" s="1"/>
  <c r="R25" i="26"/>
  <c r="AJ13" i="3"/>
  <c r="S14" i="4" s="1"/>
  <c r="R25" i="18"/>
  <c r="L25" i="22"/>
  <c r="AD15" i="3"/>
  <c r="M16" i="4" s="1"/>
  <c r="AF26" i="3"/>
  <c r="O27" i="4" s="1"/>
  <c r="N25" i="44"/>
  <c r="AB13" i="3"/>
  <c r="K14" i="4" s="1"/>
  <c r="J25" i="18"/>
  <c r="AB19" i="3"/>
  <c r="K20" i="4" s="1"/>
  <c r="J25" i="30"/>
  <c r="AB24" i="3"/>
  <c r="K25" i="4" s="1"/>
  <c r="J25" i="40"/>
  <c r="Z26" i="3"/>
  <c r="I27" i="4" s="1"/>
  <c r="H25" i="44"/>
  <c r="N25" i="20"/>
  <c r="AF14" i="3"/>
  <c r="O15" i="4" s="1"/>
  <c r="Z17" i="3"/>
  <c r="I18" i="4" s="1"/>
  <c r="H25" i="26"/>
  <c r="I25" i="36"/>
  <c r="AA22" i="3"/>
  <c r="J23" i="4" s="1"/>
  <c r="AF25" i="3"/>
  <c r="O26" i="4" s="1"/>
  <c r="N25" i="42"/>
  <c r="AA8" i="3"/>
  <c r="I25" i="8"/>
  <c r="J25" i="34"/>
  <c r="AB21" i="3"/>
  <c r="K22" i="4" s="1"/>
  <c r="AA30" i="3"/>
  <c r="J31" i="4" s="1"/>
  <c r="I25" i="53"/>
  <c r="O25" i="22"/>
  <c r="AG15" i="3"/>
  <c r="P16" i="4" s="1"/>
  <c r="Q25" i="36"/>
  <c r="AI22" i="3"/>
  <c r="R23" i="4" s="1"/>
  <c r="AA23" i="3"/>
  <c r="J24" i="4" s="1"/>
  <c r="I25" i="38"/>
  <c r="P19" i="46"/>
  <c r="P23" i="46" s="1"/>
  <c r="F25" i="46"/>
  <c r="X27" i="3"/>
  <c r="G28" i="4" s="1"/>
  <c r="M19" i="46"/>
  <c r="M23" i="46" s="1"/>
  <c r="AA27" i="3"/>
  <c r="J28" i="4" s="1"/>
  <c r="I25" i="46"/>
  <c r="R19" i="46"/>
  <c r="R23" i="46" s="1"/>
  <c r="AH32" i="3"/>
  <c r="Q33" i="4" s="1"/>
  <c r="P25" i="57"/>
  <c r="AH7" i="3"/>
  <c r="P25" i="2"/>
  <c r="AG8" i="3"/>
  <c r="O25" i="8"/>
  <c r="W9" i="3"/>
  <c r="F10" i="4" s="1"/>
  <c r="E25" i="10"/>
  <c r="I25" i="28"/>
  <c r="AA18" i="3"/>
  <c r="J19" i="4" s="1"/>
  <c r="AF31" i="3"/>
  <c r="O32" i="4" s="1"/>
  <c r="N25" i="55"/>
  <c r="Q25" i="49"/>
  <c r="AI28" i="3"/>
  <c r="R29" i="4" s="1"/>
  <c r="X25" i="3"/>
  <c r="G26" i="4" s="1"/>
  <c r="F25" i="42"/>
  <c r="AA17" i="3"/>
  <c r="J18" i="4" s="1"/>
  <c r="I25" i="26"/>
  <c r="AD19" i="3"/>
  <c r="M20" i="4" s="1"/>
  <c r="L25" i="30"/>
  <c r="AH21" i="3"/>
  <c r="Q22" i="4" s="1"/>
  <c r="P25" i="34"/>
  <c r="AJ20" i="3"/>
  <c r="S21" i="4" s="1"/>
  <c r="R25" i="32"/>
  <c r="Z23" i="3"/>
  <c r="I24" i="4" s="1"/>
  <c r="H25" i="38"/>
  <c r="AK28" i="3"/>
  <c r="T29" i="4" s="1"/>
  <c r="S25" i="49"/>
  <c r="AD13" i="3"/>
  <c r="M14" i="4" s="1"/>
  <c r="L25" i="18"/>
  <c r="X19" i="3"/>
  <c r="G20" i="4" s="1"/>
  <c r="F25" i="30"/>
  <c r="P25" i="32"/>
  <c r="AH20" i="3"/>
  <c r="Q21" i="4" s="1"/>
  <c r="AC28" i="3"/>
  <c r="L29" i="4" s="1"/>
  <c r="K25" i="49"/>
  <c r="AE14" i="3"/>
  <c r="N15" i="4" s="1"/>
  <c r="M25" i="20"/>
  <c r="W28" i="3"/>
  <c r="F29" i="4" s="1"/>
  <c r="E25" i="49"/>
  <c r="M9" i="4" l="1"/>
  <c r="I9" i="4"/>
  <c r="Z33" i="3"/>
  <c r="Q8" i="4"/>
  <c r="AD27" i="3"/>
  <c r="M28" i="4" s="1"/>
  <c r="L25" i="46"/>
  <c r="N8" i="4"/>
  <c r="O8" i="4"/>
  <c r="F9" i="4"/>
  <c r="G25" i="46"/>
  <c r="Y27" i="3"/>
  <c r="H28" i="4" s="1"/>
  <c r="X33" i="3"/>
  <c r="G8" i="4"/>
  <c r="AH27" i="3"/>
  <c r="Q28" i="4" s="1"/>
  <c r="P25" i="46"/>
  <c r="H9" i="4"/>
  <c r="Y33" i="3"/>
  <c r="AJ27" i="3"/>
  <c r="S28" i="4" s="1"/>
  <c r="R25" i="46"/>
  <c r="AB27" i="3"/>
  <c r="K28" i="4" s="1"/>
  <c r="J25" i="46"/>
  <c r="AC27" i="3"/>
  <c r="L28" i="4" s="1"/>
  <c r="K25" i="46"/>
  <c r="AK33" i="3"/>
  <c r="AC33" i="3"/>
  <c r="L8" i="4"/>
  <c r="N25" i="46"/>
  <c r="AF27" i="3"/>
  <c r="O28" i="4" s="1"/>
  <c r="J9" i="4"/>
  <c r="AA33" i="3"/>
  <c r="AB33" i="3"/>
  <c r="P9" i="4"/>
  <c r="AG33" i="3"/>
  <c r="AE27" i="3"/>
  <c r="N28" i="4" s="1"/>
  <c r="M25" i="46"/>
  <c r="AI33" i="3"/>
  <c r="R8" i="4"/>
  <c r="AJ33" i="3"/>
  <c r="W27" i="3"/>
  <c r="F28" i="4" s="1"/>
  <c r="E25" i="46"/>
  <c r="W33" i="3" l="1"/>
  <c r="I39" i="4"/>
  <c r="G6" i="6"/>
  <c r="G8" i="6" s="1"/>
  <c r="I65" i="4" s="1"/>
  <c r="I66" i="4" s="1"/>
  <c r="J34" i="4"/>
  <c r="I40" i="4" s="1"/>
  <c r="AH33" i="3"/>
  <c r="Q39" i="4"/>
  <c r="O6" i="6"/>
  <c r="O8" i="6" s="1"/>
  <c r="Q65" i="4" s="1"/>
  <c r="Q66" i="4" s="1"/>
  <c r="R34" i="4"/>
  <c r="Q40" i="4" s="1"/>
  <c r="AF33" i="3"/>
  <c r="H39" i="4"/>
  <c r="F6" i="6"/>
  <c r="F8" i="6" s="1"/>
  <c r="H65" i="4" s="1"/>
  <c r="H66" i="4" s="1"/>
  <c r="I34" i="4"/>
  <c r="H40" i="4" s="1"/>
  <c r="H6" i="6"/>
  <c r="H8" i="6" s="1"/>
  <c r="J65" i="4" s="1"/>
  <c r="J66" i="4" s="1"/>
  <c r="J39" i="4"/>
  <c r="K34" i="4"/>
  <c r="J40" i="4" s="1"/>
  <c r="P6" i="6"/>
  <c r="P8" i="6" s="1"/>
  <c r="R65" i="4" s="1"/>
  <c r="R66" i="4" s="1"/>
  <c r="R39" i="4"/>
  <c r="S34" i="4"/>
  <c r="R40" i="4" s="1"/>
  <c r="S39" i="4"/>
  <c r="Q6" i="6"/>
  <c r="Q8" i="6" s="1"/>
  <c r="S65" i="4" s="1"/>
  <c r="S66" i="4" s="1"/>
  <c r="T34" i="4"/>
  <c r="S40" i="4" s="1"/>
  <c r="M6" i="6"/>
  <c r="M8" i="6" s="1"/>
  <c r="O65" i="4" s="1"/>
  <c r="O66" i="4" s="1"/>
  <c r="O39" i="4"/>
  <c r="P34" i="4"/>
  <c r="O40" i="4" s="1"/>
  <c r="D6" i="6"/>
  <c r="D8" i="6" s="1"/>
  <c r="F65" i="4" s="1"/>
  <c r="F66" i="4" s="1"/>
  <c r="F39" i="4"/>
  <c r="G34" i="4"/>
  <c r="F40" i="4" s="1"/>
  <c r="AE33" i="3"/>
  <c r="AD33" i="3"/>
  <c r="E6" i="6"/>
  <c r="E8" i="6" s="1"/>
  <c r="G65" i="4" s="1"/>
  <c r="G66" i="4" s="1"/>
  <c r="G39" i="4"/>
  <c r="H34" i="4"/>
  <c r="G40" i="4" s="1"/>
  <c r="K39" i="4"/>
  <c r="I6" i="6"/>
  <c r="I8" i="6" s="1"/>
  <c r="K65" i="4" s="1"/>
  <c r="K66" i="4" s="1"/>
  <c r="L34" i="4"/>
  <c r="K40" i="4" s="1"/>
  <c r="P39" i="4" l="1"/>
  <c r="N6" i="6"/>
  <c r="N8" i="6" s="1"/>
  <c r="P65" i="4" s="1"/>
  <c r="P66" i="4" s="1"/>
  <c r="Q34" i="4"/>
  <c r="P40" i="4" s="1"/>
  <c r="J6" i="6"/>
  <c r="J8" i="6" s="1"/>
  <c r="L65" i="4" s="1"/>
  <c r="L66" i="4" s="1"/>
  <c r="L39" i="4"/>
  <c r="M34" i="4"/>
  <c r="L40" i="4" s="1"/>
  <c r="K6" i="6"/>
  <c r="K8" i="6" s="1"/>
  <c r="M65" i="4" s="1"/>
  <c r="M66" i="4" s="1"/>
  <c r="M39" i="4"/>
  <c r="N34" i="4"/>
  <c r="M40" i="4" s="1"/>
  <c r="L6" i="6"/>
  <c r="L8" i="6" s="1"/>
  <c r="N65" i="4" s="1"/>
  <c r="N66" i="4" s="1"/>
  <c r="N39" i="4"/>
  <c r="O34" i="4"/>
  <c r="N40" i="4" s="1"/>
  <c r="C6" i="6"/>
  <c r="C8" i="6" s="1"/>
  <c r="E65" i="4" s="1"/>
  <c r="E66" i="4" s="1"/>
  <c r="E39" i="4"/>
  <c r="F34" i="4"/>
  <c r="E40" i="4" s="1"/>
</calcChain>
</file>

<file path=xl/sharedStrings.xml><?xml version="1.0" encoding="utf-8"?>
<sst xmlns="http://schemas.openxmlformats.org/spreadsheetml/2006/main" count="5738" uniqueCount="318">
  <si>
    <t>Calculus Geometry &amp; Vector</t>
  </si>
  <si>
    <t>CO Attainment of CC1 from CIE, Assignments and SEE</t>
  </si>
  <si>
    <t>Course Code</t>
  </si>
  <si>
    <t>CC 1</t>
  </si>
  <si>
    <t>Target level 1: 60% students must score 60% and above</t>
  </si>
  <si>
    <t>Sesion of Course</t>
  </si>
  <si>
    <t>JAN- JUNE</t>
  </si>
  <si>
    <t>Target level 2: 70% students must score 60% and above</t>
  </si>
  <si>
    <t>Semester :</t>
  </si>
  <si>
    <t>I</t>
  </si>
  <si>
    <t>Target level 3: 80% students must score 60% and above</t>
  </si>
  <si>
    <t xml:space="preserve">Credits : </t>
  </si>
  <si>
    <t>Batch :</t>
  </si>
  <si>
    <t>2020-2023</t>
  </si>
  <si>
    <t>Grading Scale</t>
  </si>
  <si>
    <t>CO considered: CO1</t>
  </si>
  <si>
    <t>Rubrics</t>
  </si>
  <si>
    <t>Mapped Question No.</t>
  </si>
  <si>
    <t>Attainment</t>
  </si>
  <si>
    <t xml:space="preserve">MAX MARKS </t>
  </si>
  <si>
    <t>CIA &amp; Internal Assesment</t>
  </si>
  <si>
    <t>SEE</t>
  </si>
  <si>
    <t>Sl No.</t>
  </si>
  <si>
    <t>Roll No.</t>
  </si>
  <si>
    <t>Student Name</t>
  </si>
  <si>
    <t>CO1 Attainment</t>
  </si>
  <si>
    <t>Y</t>
  </si>
  <si>
    <t>CO3 Attainment</t>
  </si>
  <si>
    <t>CO4 Attainment</t>
  </si>
  <si>
    <t>%</t>
  </si>
  <si>
    <t>SEE Attainment</t>
  </si>
  <si>
    <t>Overall Attainment CIE &amp; Internal</t>
  </si>
  <si>
    <t>Overall Attainment SEE</t>
  </si>
  <si>
    <t>Attainment of the Course</t>
  </si>
  <si>
    <t>203424-11-0016</t>
  </si>
  <si>
    <t>Shibani Jana</t>
  </si>
  <si>
    <t>203424-11-0019</t>
  </si>
  <si>
    <t>Apabrita Maity</t>
  </si>
  <si>
    <t>203424-11-0020</t>
  </si>
  <si>
    <t>Tina Patra</t>
  </si>
  <si>
    <t>203424-11-0021</t>
  </si>
  <si>
    <t>Sanchayita Maity</t>
  </si>
  <si>
    <t>203424-11-0059</t>
  </si>
  <si>
    <t>Supriti Ghosh</t>
  </si>
  <si>
    <t>203424-11-0060</t>
  </si>
  <si>
    <t>Sutapa Das</t>
  </si>
  <si>
    <t>203424-11-0063</t>
  </si>
  <si>
    <t>Mahuya Kabiraj</t>
  </si>
  <si>
    <t>203424-11-0064</t>
  </si>
  <si>
    <t>Soumi Sau</t>
  </si>
  <si>
    <t>203424-21-0015</t>
  </si>
  <si>
    <t>Manish Samanta</t>
  </si>
  <si>
    <t>203424-21-0016</t>
  </si>
  <si>
    <t>Ankan Jana</t>
  </si>
  <si>
    <t>203424-21-0017</t>
  </si>
  <si>
    <t>Subha Kola</t>
  </si>
  <si>
    <t>203424-21-0018</t>
  </si>
  <si>
    <t>Souvik Adak</t>
  </si>
  <si>
    <t>203424-21-0020</t>
  </si>
  <si>
    <t>Ranit Gharah</t>
  </si>
  <si>
    <t>203424-21-0021</t>
  </si>
  <si>
    <t>Sagar Mondal</t>
  </si>
  <si>
    <t>203424-21-0022</t>
  </si>
  <si>
    <t>Soohyam Bal</t>
  </si>
  <si>
    <t>203424-21-0023</t>
  </si>
  <si>
    <t>Swarup Shasmondal</t>
  </si>
  <si>
    <t>203424-21-0025</t>
  </si>
  <si>
    <t>Souvik Pradhan</t>
  </si>
  <si>
    <t>203424-21-0026</t>
  </si>
  <si>
    <t>Prasenjit Roy</t>
  </si>
  <si>
    <t>203424-21-0032</t>
  </si>
  <si>
    <t>Sirshedu Pramanik</t>
  </si>
  <si>
    <t>203424-21-0078</t>
  </si>
  <si>
    <t>Subhajit Kumar Kapri</t>
  </si>
  <si>
    <t>203424-21-0080</t>
  </si>
  <si>
    <t>Sk Tajul Islam</t>
  </si>
  <si>
    <t>Total Appeared</t>
  </si>
  <si>
    <t>Total Attempt</t>
  </si>
  <si>
    <t>% of Students whose score &gt;= 60%</t>
  </si>
  <si>
    <t>Attained</t>
  </si>
  <si>
    <t>No. of Students whose score &gt;= 60%</t>
  </si>
  <si>
    <t>No.  of Students whose score &gt;= 40% but &lt; 60%</t>
  </si>
  <si>
    <t>No of Students whose score &gt;=0% but &lt; 40%</t>
  </si>
  <si>
    <t>% of Students whose score &gt;=40% but &lt;60%</t>
  </si>
  <si>
    <t>% of Students whose score &gt;= 0% but &lt; 40%</t>
  </si>
  <si>
    <t>CO-PO Attainment of CC1</t>
  </si>
  <si>
    <t>Course Outcome</t>
  </si>
  <si>
    <t>Programme Outcome (PO)</t>
  </si>
  <si>
    <t>Programme Specific Outcome (PSO1)</t>
  </si>
  <si>
    <t>PO 1: Disciplinary knowledge :</t>
  </si>
  <si>
    <t>PO 2: Communication Skills</t>
  </si>
  <si>
    <t>PO 3: Critical thinking and Analytical Reasoning</t>
  </si>
  <si>
    <t>PO 4.Problem solving</t>
  </si>
  <si>
    <t>PO 5: Research-related skills</t>
  </si>
  <si>
    <t>PO 6: Cooperation/Team work</t>
  </si>
  <si>
    <t>PO 7: Scientific reasoning</t>
  </si>
  <si>
    <t>PO 8: Information/digital literacy</t>
  </si>
  <si>
    <t>PO 9: Self-directed learning</t>
  </si>
  <si>
    <t>PO 10: Multicultural competence</t>
  </si>
  <si>
    <t>PO 11: Moral and ethical awareness/reasoning</t>
  </si>
  <si>
    <t>PO 12: Lifelong learning</t>
  </si>
  <si>
    <t>PSO1</t>
  </si>
  <si>
    <t>PSO2</t>
  </si>
  <si>
    <t>PSO3</t>
  </si>
  <si>
    <t>CO1</t>
  </si>
  <si>
    <t>CO2</t>
  </si>
  <si>
    <t>CO3</t>
  </si>
  <si>
    <t>CO4</t>
  </si>
  <si>
    <t>TARGET</t>
  </si>
  <si>
    <t>CO</t>
  </si>
  <si>
    <t>CC1</t>
  </si>
  <si>
    <t>GAP</t>
  </si>
  <si>
    <t>Shyampur Siddheswari Mahavidyalaya</t>
  </si>
  <si>
    <t>Program Articulation Matrix</t>
  </si>
  <si>
    <t>TARGET VALUES FROM CO-PO MAPPING</t>
  </si>
  <si>
    <t>ATTAIND VALUES FROM DIRECT ATTAINMENT</t>
  </si>
  <si>
    <t>SEM</t>
  </si>
  <si>
    <t>COURSE</t>
  </si>
  <si>
    <t>PROGRAM OUTCOMES</t>
  </si>
  <si>
    <t>PSOs</t>
  </si>
  <si>
    <t>PO1</t>
  </si>
  <si>
    <t>PO2</t>
  </si>
  <si>
    <t>PO3</t>
  </si>
  <si>
    <t>PO4</t>
  </si>
  <si>
    <t>PO5</t>
  </si>
  <si>
    <t>PO6</t>
  </si>
  <si>
    <t>PO7</t>
  </si>
  <si>
    <t>PO8</t>
  </si>
  <si>
    <t>PO9</t>
  </si>
  <si>
    <t>PO10</t>
  </si>
  <si>
    <t>PO11</t>
  </si>
  <si>
    <t>PO12</t>
  </si>
  <si>
    <t>SEM1</t>
  </si>
  <si>
    <t>CC2</t>
  </si>
  <si>
    <t>GE1</t>
  </si>
  <si>
    <t>AECC1</t>
  </si>
  <si>
    <t>SEM2</t>
  </si>
  <si>
    <t>CC3</t>
  </si>
  <si>
    <t>CC4</t>
  </si>
  <si>
    <t>GE2</t>
  </si>
  <si>
    <t>AECC2</t>
  </si>
  <si>
    <t>SEM3</t>
  </si>
  <si>
    <t>CC5</t>
  </si>
  <si>
    <t>CC6</t>
  </si>
  <si>
    <t>CC7</t>
  </si>
  <si>
    <t>SECA</t>
  </si>
  <si>
    <t>GE3</t>
  </si>
  <si>
    <t>SEM4</t>
  </si>
  <si>
    <t>CC8</t>
  </si>
  <si>
    <t>CC9</t>
  </si>
  <si>
    <t>CC10</t>
  </si>
  <si>
    <t>SECB</t>
  </si>
  <si>
    <t>SECB1</t>
  </si>
  <si>
    <t>GE4</t>
  </si>
  <si>
    <t>SEM5</t>
  </si>
  <si>
    <t>CC11</t>
  </si>
  <si>
    <t>CC12</t>
  </si>
  <si>
    <t>DSEA1</t>
  </si>
  <si>
    <t>DSEB1</t>
  </si>
  <si>
    <t>SEM6</t>
  </si>
  <si>
    <t>CC13</t>
  </si>
  <si>
    <t>CC14</t>
  </si>
  <si>
    <t>DSEA2</t>
  </si>
  <si>
    <t>DSEB2</t>
  </si>
  <si>
    <t>All Sem</t>
  </si>
  <si>
    <t>All Courses</t>
  </si>
  <si>
    <t>GAP: Target vs Attained</t>
  </si>
  <si>
    <t>Direct Attainment</t>
  </si>
  <si>
    <t xml:space="preserve">Graph: </t>
  </si>
  <si>
    <t>Targeted</t>
  </si>
  <si>
    <t>Attainted</t>
  </si>
  <si>
    <t>Gap</t>
  </si>
  <si>
    <t>Overall Attainment</t>
  </si>
  <si>
    <t>PROGRAM OUTCOME ATTAINMENT [INDIRECT METHOD]</t>
  </si>
  <si>
    <t>PROGRAM OUTCOMES (ATTAINED VALUE)</t>
  </si>
  <si>
    <t>EXIT SURVEY</t>
  </si>
  <si>
    <t>ALUMNI FEEDBACK</t>
  </si>
  <si>
    <t>FACULTY FEEDBACK</t>
  </si>
  <si>
    <t>EMPLOYER SURVEY</t>
  </si>
  <si>
    <t>PARENTS FEEDBACK</t>
  </si>
  <si>
    <t>Average</t>
  </si>
  <si>
    <t>PROGRAM OUTCOME ATTAINMENT [OVERALL]</t>
  </si>
  <si>
    <t>ASSESSMENT</t>
  </si>
  <si>
    <t xml:space="preserve">DIRECT ATTAINMENT </t>
  </si>
  <si>
    <t>INDIRECT ATTAINMENT</t>
  </si>
  <si>
    <t>OVERALL ATTAINMENT: (80% of Direct Attainment+20% of Indirect Attainment)</t>
  </si>
  <si>
    <t>CO Attainment of CC2 from CIE, Assignments and SEE</t>
  </si>
  <si>
    <t>Algebra</t>
  </si>
  <si>
    <t>JULY-DEC</t>
  </si>
  <si>
    <t>CO2 Attainment</t>
  </si>
  <si>
    <t xml:space="preserve">Total Appeared </t>
  </si>
  <si>
    <t>CO-PO Attainment of CC2</t>
  </si>
  <si>
    <t>Course  Name</t>
  </si>
  <si>
    <t>Chemistry</t>
  </si>
  <si>
    <t>CO considered: GE1</t>
  </si>
  <si>
    <t>203424-11-0028</t>
  </si>
  <si>
    <t>Surat Kumari Maity</t>
  </si>
  <si>
    <t>N</t>
  </si>
  <si>
    <t>203424-11-0029</t>
  </si>
  <si>
    <t>Sumonwita Jashu</t>
  </si>
  <si>
    <t>203424-21-0040</t>
  </si>
  <si>
    <t>Shufal Kumar Maity</t>
  </si>
  <si>
    <t>203424-21-0041</t>
  </si>
  <si>
    <t>Saikat Manna</t>
  </si>
  <si>
    <t>203424-21-0042</t>
  </si>
  <si>
    <t>Prakash Bera</t>
  </si>
  <si>
    <t>203424-21-0043</t>
  </si>
  <si>
    <t>Prasun Ghorai</t>
  </si>
  <si>
    <t>203424-21-0045</t>
  </si>
  <si>
    <t>Swadhin Sasmal</t>
  </si>
  <si>
    <t>203424-21-0047</t>
  </si>
  <si>
    <t>Sukdev Tung</t>
  </si>
  <si>
    <t>203424-21-0048</t>
  </si>
  <si>
    <t>Sohan Adak</t>
  </si>
  <si>
    <t>203424-21-0067</t>
  </si>
  <si>
    <t>Rajesh Das</t>
  </si>
  <si>
    <t>203424-21-0068</t>
  </si>
  <si>
    <t>Alokesh Mondal</t>
  </si>
  <si>
    <t>203424-21-0072</t>
  </si>
  <si>
    <t>Suvrajit Paul</t>
  </si>
  <si>
    <t>203424-21-0073</t>
  </si>
  <si>
    <t>Somnath Achar</t>
  </si>
  <si>
    <t>203424-21-0086</t>
  </si>
  <si>
    <t>Suman Pore</t>
  </si>
  <si>
    <t>CO-PO Attainment</t>
  </si>
  <si>
    <t>English</t>
  </si>
  <si>
    <t>CO considered: AECC1</t>
  </si>
  <si>
    <t>CO Attainment of CC3 from CIE, Assignments and SEE</t>
  </si>
  <si>
    <t>Real Analysis</t>
  </si>
  <si>
    <t>JAN-JUNE</t>
  </si>
  <si>
    <t>II</t>
  </si>
  <si>
    <t>CO-PO Attainment OF CC3</t>
  </si>
  <si>
    <t>Group Theory -I</t>
  </si>
  <si>
    <t>Swarup Sasmondal</t>
  </si>
  <si>
    <t>CO-PO Attainment OF CC4</t>
  </si>
  <si>
    <t>Calculus differential equation  vector</t>
  </si>
  <si>
    <t>203424-12-0007</t>
  </si>
  <si>
    <t>Rupa Purkait</t>
  </si>
  <si>
    <t>y</t>
  </si>
  <si>
    <t>203424-12-0018</t>
  </si>
  <si>
    <t>Atashri Purkait</t>
  </si>
  <si>
    <t>203424-12-0024</t>
  </si>
  <si>
    <t>Trisha Paul</t>
  </si>
  <si>
    <t>203424-12-0025</t>
  </si>
  <si>
    <t>Shampa Bera</t>
  </si>
  <si>
    <t>203424-12-0031</t>
  </si>
  <si>
    <t>Sumona Samanta</t>
  </si>
  <si>
    <t>203424-22-0002</t>
  </si>
  <si>
    <t>Sayan kr. Das</t>
  </si>
  <si>
    <t>203424-22-0004</t>
  </si>
  <si>
    <t>Nayan Samanta</t>
  </si>
  <si>
    <t>203424-22-0027</t>
  </si>
  <si>
    <t>Puskar Das</t>
  </si>
  <si>
    <t>Environmental Science</t>
  </si>
  <si>
    <t>CO Attainment of CC5 from CIE, Assignments and SEE</t>
  </si>
  <si>
    <t>Theory of Real Functions</t>
  </si>
  <si>
    <t>III</t>
  </si>
  <si>
    <t>CO-PO Attainment OF CC5</t>
  </si>
  <si>
    <t>Ring theory &amp; Linear Algebra</t>
  </si>
  <si>
    <t>CO-PO Attainment OF CC6</t>
  </si>
  <si>
    <t>CO Attainment of CC7 from CIE, Assignments and SEE</t>
  </si>
  <si>
    <t>ODE &amp; Multivariate Calculus-I</t>
  </si>
  <si>
    <t>CO-PO Attainment of CC 7</t>
  </si>
  <si>
    <t>CC 7</t>
  </si>
  <si>
    <t>c-Programming</t>
  </si>
  <si>
    <t>SEC -A1</t>
  </si>
  <si>
    <t>CO-PO Attainment of SEC -A1</t>
  </si>
  <si>
    <t>Integarl calculus Numerical ,LPP</t>
  </si>
  <si>
    <t>CO Attainment of CC8 from CIE, Assignments and SEE</t>
  </si>
  <si>
    <t>Riemann Integration &amp; Series of Functions</t>
  </si>
  <si>
    <t>CO-PO Attainment CC 8</t>
  </si>
  <si>
    <t>Partial Differential Equation and Multivariate Calculus-II</t>
  </si>
  <si>
    <t>CC-9</t>
  </si>
  <si>
    <t>IV</t>
  </si>
  <si>
    <t>CO-PO Attainment of CC 9</t>
  </si>
  <si>
    <t>MECHANICS</t>
  </si>
  <si>
    <t>CO-PO Attainment of CC 10</t>
  </si>
  <si>
    <t>Scientific Computing with sage math</t>
  </si>
  <si>
    <t>Jan-June</t>
  </si>
  <si>
    <t>Algebra computere probabiliy</t>
  </si>
  <si>
    <t>CC4/GE4</t>
  </si>
  <si>
    <t>Probability &amp; Satistics</t>
  </si>
  <si>
    <t>CC 11</t>
  </si>
  <si>
    <t>V</t>
  </si>
  <si>
    <t>CO-PO Attainment of CC 11</t>
  </si>
  <si>
    <t>Group Theory II and Linear Algebra II</t>
  </si>
  <si>
    <t>Target level 1: 50% students must score 60% and above</t>
  </si>
  <si>
    <t>Target level 2: 60% students must score 60% and above</t>
  </si>
  <si>
    <t>Target level 3: 70% students must score 60% and above</t>
  </si>
  <si>
    <t>% of Students whose score &gt;= 50%</t>
  </si>
  <si>
    <t>Bio Mathematics</t>
  </si>
  <si>
    <t>DSEA-1</t>
  </si>
  <si>
    <t>203424-11-0026</t>
  </si>
  <si>
    <t>Pallabi Ruk</t>
  </si>
  <si>
    <t>CO-PO Attainment DSE - A1</t>
  </si>
  <si>
    <t>Linear Programming &amp; Game Theory</t>
  </si>
  <si>
    <t>CO 1</t>
  </si>
  <si>
    <t>CO 2</t>
  </si>
  <si>
    <t>CO 3</t>
  </si>
  <si>
    <t>CO 4</t>
  </si>
  <si>
    <t>Metric Spaces &amp; Complex Analysis</t>
  </si>
  <si>
    <t>Target level 2: 60% students must score 50% and above</t>
  </si>
  <si>
    <t>VI</t>
  </si>
  <si>
    <t>Target level 3: 70% students must score 50% and above</t>
  </si>
  <si>
    <t>Numerical Methods</t>
  </si>
  <si>
    <t>CC-14</t>
  </si>
  <si>
    <t>JAN_JUNE</t>
  </si>
  <si>
    <t>CO-PO Attainment CC 14</t>
  </si>
  <si>
    <t>Mathematical Modelling</t>
  </si>
  <si>
    <t>DSEA-2</t>
  </si>
  <si>
    <t>Advanced Mechanics</t>
  </si>
  <si>
    <t>CO-PO Attainment DSE -B2</t>
  </si>
  <si>
    <t>CO-PO Attainment: CC12 (Group Theory II and Linear Algebra II)</t>
  </si>
  <si>
    <t>CO-PO Attainment: DSE-B1 (Linear Programming &amp; Game Theory)</t>
  </si>
  <si>
    <t>CO-PO Attainment: CC13 (Metric Spaces and Complex Analysis)</t>
  </si>
  <si>
    <t>CO-PO Attainment: DSE -A2 (Mathematical Modelling)</t>
  </si>
  <si>
    <t>CO Attainment of SEC from CIE, Assignments and SEE</t>
  </si>
  <si>
    <t>CO-PO Attainment: SEC-B (Scientific Computing with SageMath)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</si>
</sst>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;###0"/>
  </numFmts>
  <fonts count="64">
    <font>
      <sz val="11"/>
      <color theme="1"/>
      <name val="Calibri"/>
      <scheme val="minor"/>
    </font>
    <font>
      <sz val="12"/>
      <color theme="1"/>
      <name val="Calibri"/>
      <scheme val="minor"/>
    </font>
    <font>
      <b/>
      <sz val="12"/>
      <color theme="1"/>
      <name val="Book Antiqua"/>
    </font>
    <font>
      <sz val="11"/>
      <name val="Calibri"/>
    </font>
    <font>
      <sz val="12"/>
      <color theme="1"/>
      <name val="Book Antiqua"/>
    </font>
    <font>
      <b/>
      <sz val="9"/>
      <color theme="1"/>
      <name val="Book Antiqua"/>
    </font>
    <font>
      <sz val="9"/>
      <color theme="1"/>
      <name val="Book Antiqua"/>
    </font>
    <font>
      <sz val="12"/>
      <color rgb="FFFF0000"/>
      <name val="Book Antiqua"/>
    </font>
    <font>
      <sz val="12"/>
      <color rgb="FF000000"/>
      <name val="Times New Roman"/>
    </font>
    <font>
      <sz val="12"/>
      <color rgb="FF1F497D"/>
      <name val="Book Antiqua"/>
    </font>
    <font>
      <sz val="12"/>
      <color rgb="FF008000"/>
      <name val="Book Antiqua"/>
    </font>
    <font>
      <b/>
      <sz val="12"/>
      <color rgb="FF000000"/>
      <name val="Times New Roman"/>
    </font>
    <font>
      <sz val="12"/>
      <color theme="1"/>
      <name val="Calibri"/>
    </font>
    <font>
      <sz val="12"/>
      <color theme="1"/>
      <name val="Times New Roman"/>
    </font>
    <font>
      <b/>
      <sz val="12"/>
      <color rgb="FFFF0000"/>
      <name val="Book Antiqua"/>
    </font>
    <font>
      <sz val="12"/>
      <color rgb="FF000000"/>
      <name val="Arial Narrow"/>
    </font>
    <font>
      <sz val="12"/>
      <color rgb="FF000000"/>
      <name val="&quot;docs-Book Antiqua&quot;"/>
    </font>
    <font>
      <sz val="12"/>
      <color theme="1"/>
      <name val="Docs-Book Antiqua"/>
    </font>
    <font>
      <sz val="12"/>
      <color theme="1"/>
      <name val="Arial Narrow"/>
    </font>
    <font>
      <sz val="10"/>
      <color rgb="FF000000"/>
      <name val="Times New Roman"/>
    </font>
    <font>
      <sz val="7"/>
      <color rgb="FF000000"/>
      <name val="Arial Narrow"/>
    </font>
    <font>
      <sz val="7"/>
      <color theme="1"/>
      <name val="Arial Narrow"/>
    </font>
    <font>
      <sz val="11"/>
      <color theme="1"/>
      <name val="Calibri"/>
    </font>
    <font>
      <sz val="10"/>
      <color rgb="FF000000"/>
      <name val="Arial Narrow"/>
    </font>
    <font>
      <sz val="10"/>
      <color theme="1"/>
      <name val="Arial Narrow"/>
    </font>
    <font>
      <sz val="10"/>
      <color theme="1"/>
      <name val="Calibri"/>
    </font>
    <font>
      <sz val="9"/>
      <color rgb="FF000000"/>
      <name val="Book Antiqua"/>
    </font>
    <font>
      <sz val="9"/>
      <color rgb="FFFF0000"/>
      <name val="Book Antiqua"/>
    </font>
    <font>
      <sz val="11"/>
      <color theme="1"/>
      <name val="Book Antiqua"/>
    </font>
    <font>
      <b/>
      <sz val="11"/>
      <color theme="1"/>
      <name val="Book Antiqua"/>
    </font>
    <font>
      <b/>
      <sz val="11"/>
      <color theme="1"/>
      <name val="Calibri"/>
    </font>
    <font>
      <sz val="11"/>
      <color theme="1"/>
      <name val="Calibri"/>
      <scheme val="minor"/>
    </font>
    <font>
      <b/>
      <sz val="12"/>
      <color theme="1"/>
      <name val="Cambria"/>
    </font>
    <font>
      <sz val="10"/>
      <color theme="1"/>
      <name val="Arial"/>
    </font>
    <font>
      <sz val="12"/>
      <color theme="1"/>
      <name val="Cambria"/>
    </font>
    <font>
      <sz val="12"/>
      <color rgb="FF000000"/>
      <name val="&quot;Times New Roman&quot;"/>
    </font>
    <font>
      <sz val="12"/>
      <color theme="1"/>
      <name val="&quot;Times New Roman&quot;"/>
    </font>
    <font>
      <b/>
      <sz val="12"/>
      <color theme="1"/>
      <name val="Arial"/>
    </font>
    <font>
      <b/>
      <sz val="11"/>
      <color theme="1"/>
      <name val="Arial"/>
    </font>
    <font>
      <b/>
      <sz val="10"/>
      <color rgb="FF000000"/>
      <name val="Times New Roman"/>
    </font>
    <font>
      <b/>
      <sz val="10"/>
      <color theme="1"/>
      <name val="Times New Roman"/>
    </font>
    <font>
      <b/>
      <sz val="11"/>
      <color theme="1"/>
      <name val="Times New Roman"/>
    </font>
    <font>
      <b/>
      <sz val="10"/>
      <color theme="1"/>
      <name val="Arial"/>
    </font>
    <font>
      <sz val="11"/>
      <color rgb="FFFF0000"/>
      <name val="Book Antiqua"/>
    </font>
    <font>
      <sz val="11"/>
      <color rgb="FF1F497D"/>
      <name val="Book Antiqua"/>
    </font>
    <font>
      <sz val="11"/>
      <color rgb="FF008000"/>
      <name val="Book Antiqua"/>
    </font>
    <font>
      <sz val="9"/>
      <color theme="1"/>
      <name val="Times New Roman"/>
    </font>
    <font>
      <b/>
      <sz val="9"/>
      <color rgb="FFFF0000"/>
      <name val="Book Antiqua"/>
    </font>
    <font>
      <sz val="10"/>
      <color theme="1"/>
      <name val="Cambria"/>
    </font>
    <font>
      <sz val="9"/>
      <color theme="1"/>
      <name val="&quot;Times New Roman&quot;"/>
    </font>
    <font>
      <sz val="11"/>
      <color theme="1"/>
      <name val="Times New Roman"/>
    </font>
    <font>
      <sz val="10"/>
      <color theme="1"/>
      <name val="Times New Roman"/>
    </font>
    <font>
      <b/>
      <sz val="8"/>
      <color theme="1"/>
      <name val="Book Antiqua"/>
    </font>
    <font>
      <b/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Cambria"/>
      <family val="1"/>
    </font>
    <font>
      <sz val="10"/>
      <color theme="1"/>
      <name val="Cambria"/>
      <family val="1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2A1C7"/>
        <bgColor rgb="FFB2A1C7"/>
      </patternFill>
    </fill>
    <fill>
      <patternFill patternType="solid">
        <fgColor rgb="FFFFCC00"/>
        <bgColor rgb="FFFFCC00"/>
      </patternFill>
    </fill>
    <fill>
      <patternFill patternType="solid">
        <fgColor rgb="FFFDE9D9"/>
        <bgColor rgb="FFFDE9D9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00CCFF"/>
        <bgColor rgb="FF00CCFF"/>
      </patternFill>
    </fill>
    <fill>
      <patternFill patternType="solid">
        <fgColor rgb="FF8DB3E2"/>
        <bgColor rgb="FF8DB3E2"/>
      </patternFill>
    </fill>
    <fill>
      <patternFill patternType="solid">
        <fgColor rgb="FF008000"/>
        <bgColor rgb="FF008000"/>
      </patternFill>
    </fill>
    <fill>
      <patternFill patternType="solid">
        <fgColor rgb="FF95B3D7"/>
        <bgColor rgb="FF95B3D7"/>
      </patternFill>
    </fill>
    <fill>
      <patternFill patternType="solid">
        <fgColor theme="0"/>
        <bgColor theme="0"/>
      </patternFill>
    </fill>
    <fill>
      <patternFill patternType="solid">
        <fgColor rgb="FFFF99CC"/>
        <bgColor rgb="FFFF99CC"/>
      </patternFill>
    </fill>
    <fill>
      <patternFill patternType="solid">
        <fgColor rgb="FFCCCCFF"/>
        <bgColor rgb="FFCCCCFF"/>
      </patternFill>
    </fill>
    <fill>
      <patternFill patternType="solid">
        <fgColor rgb="FFFFFFCC"/>
        <bgColor rgb="FFFFFFCC"/>
      </patternFill>
    </fill>
    <fill>
      <patternFill patternType="solid">
        <fgColor rgb="FFFF8080"/>
        <bgColor rgb="FFFF8080"/>
      </patternFill>
    </fill>
    <fill>
      <patternFill patternType="solid">
        <fgColor rgb="FFCCFFCC"/>
        <bgColor rgb="FFCCFFCC"/>
      </patternFill>
    </fill>
    <fill>
      <patternFill patternType="solid">
        <fgColor rgb="FFC0C0C0"/>
        <bgColor rgb="FFC0C0C0"/>
      </patternFill>
    </fill>
    <fill>
      <patternFill patternType="solid">
        <fgColor rgb="FF99CCFF"/>
        <bgColor rgb="FF99CCFF"/>
      </patternFill>
    </fill>
    <fill>
      <patternFill patternType="solid">
        <fgColor rgb="FFFFCC99"/>
        <bgColor rgb="FFFFCC99"/>
      </patternFill>
    </fill>
    <fill>
      <patternFill patternType="solid">
        <fgColor rgb="FF993366"/>
        <bgColor rgb="FF993366"/>
      </patternFill>
    </fill>
    <fill>
      <patternFill patternType="solid">
        <fgColor rgb="FFFF9900"/>
        <bgColor rgb="FFFF9900"/>
      </patternFill>
    </fill>
    <fill>
      <patternFill patternType="solid">
        <fgColor rgb="FFD6E3BC"/>
        <bgColor rgb="FFD6E3BC"/>
      </patternFill>
    </fill>
    <fill>
      <patternFill patternType="solid">
        <fgColor rgb="FFEEECE1"/>
        <bgColor rgb="FFEEECE1"/>
      </patternFill>
    </fill>
    <fill>
      <patternFill patternType="solid">
        <fgColor rgb="FFFABF8F"/>
        <bgColor rgb="FFFABF8F"/>
      </patternFill>
    </fill>
  </fills>
  <borders count="45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0C0C0"/>
      </top>
      <bottom style="medium">
        <color rgb="FF000000"/>
      </bottom>
      <diagonal/>
    </border>
    <border>
      <left style="medium">
        <color rgb="FFC0C0C0"/>
      </left>
      <right style="medium">
        <color rgb="FF000000"/>
      </right>
      <top style="medium">
        <color rgb="FFC0C0C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423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wrapText="1"/>
    </xf>
    <xf numFmtId="0" fontId="2" fillId="0" borderId="2" xfId="0" applyFont="1" applyBorder="1" applyAlignment="1">
      <alignment horizontal="left" wrapText="1"/>
    </xf>
    <xf numFmtId="0" fontId="4" fillId="0" borderId="0" xfId="0" applyFont="1" applyAlignment="1">
      <alignment horizontal="center" vertical="top" wrapText="1"/>
    </xf>
    <xf numFmtId="0" fontId="2" fillId="4" borderId="4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top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6" borderId="4" xfId="0" applyFont="1" applyFill="1" applyBorder="1" applyAlignment="1">
      <alignment horizontal="center" wrapText="1"/>
    </xf>
    <xf numFmtId="0" fontId="6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wrapText="1"/>
    </xf>
    <xf numFmtId="0" fontId="11" fillId="0" borderId="0" xfId="0" applyFont="1" applyAlignment="1">
      <alignment vertical="top" wrapText="1"/>
    </xf>
    <xf numFmtId="2" fontId="8" fillId="2" borderId="4" xfId="0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7" borderId="4" xfId="0" applyFont="1" applyFill="1" applyBorder="1" applyAlignment="1">
      <alignment horizontal="center" wrapText="1"/>
    </xf>
    <xf numFmtId="0" fontId="2" fillId="0" borderId="5" xfId="0" applyFont="1" applyBorder="1" applyAlignment="1">
      <alignment horizontal="left" wrapText="1"/>
    </xf>
    <xf numFmtId="0" fontId="2" fillId="0" borderId="0" xfId="0" applyFont="1" applyAlignment="1">
      <alignment wrapText="1"/>
    </xf>
    <xf numFmtId="0" fontId="2" fillId="0" borderId="5" xfId="0" applyFont="1" applyBorder="1" applyAlignment="1">
      <alignment wrapText="1"/>
    </xf>
    <xf numFmtId="0" fontId="2" fillId="0" borderId="0" xfId="0" applyFont="1" applyAlignment="1">
      <alignment horizontal="center" vertical="top" wrapText="1"/>
    </xf>
    <xf numFmtId="0" fontId="5" fillId="0" borderId="0" xfId="0" applyFont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 vertical="top" wrapText="1"/>
    </xf>
    <xf numFmtId="0" fontId="2" fillId="0" borderId="5" xfId="0" applyFont="1" applyBorder="1" applyAlignment="1">
      <alignment vertical="center" wrapText="1"/>
    </xf>
    <xf numFmtId="0" fontId="4" fillId="2" borderId="5" xfId="0" applyFont="1" applyFill="1" applyBorder="1" applyAlignment="1">
      <alignment horizontal="center" vertical="top" wrapText="1"/>
    </xf>
    <xf numFmtId="0" fontId="12" fillId="8" borderId="5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vertical="center" wrapText="1"/>
    </xf>
    <xf numFmtId="0" fontId="4" fillId="0" borderId="5" xfId="0" applyFont="1" applyBorder="1" applyAlignment="1">
      <alignment wrapText="1"/>
    </xf>
    <xf numFmtId="0" fontId="5" fillId="0" borderId="5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left" vertical="center" wrapText="1"/>
    </xf>
    <xf numFmtId="0" fontId="2" fillId="10" borderId="5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164" fontId="15" fillId="0" borderId="5" xfId="0" applyNumberFormat="1" applyFont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left"/>
    </xf>
    <xf numFmtId="0" fontId="4" fillId="0" borderId="15" xfId="0" applyFont="1" applyBorder="1" applyAlignment="1">
      <alignment vertical="center" wrapText="1"/>
    </xf>
    <xf numFmtId="0" fontId="17" fillId="6" borderId="0" xfId="0" applyFont="1" applyFill="1"/>
    <xf numFmtId="0" fontId="12" fillId="0" borderId="5" xfId="0" applyFont="1" applyBorder="1"/>
    <xf numFmtId="0" fontId="2" fillId="0" borderId="17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wrapText="1"/>
    </xf>
    <xf numFmtId="0" fontId="4" fillId="0" borderId="21" xfId="0" applyFont="1" applyBorder="1" applyAlignment="1">
      <alignment vertical="center" wrapText="1"/>
    </xf>
    <xf numFmtId="0" fontId="18" fillId="0" borderId="5" xfId="0" applyFont="1" applyBorder="1" applyAlignment="1">
      <alignment horizontal="center" vertical="center" wrapText="1"/>
    </xf>
    <xf numFmtId="164" fontId="19" fillId="0" borderId="2" xfId="0" applyNumberFormat="1" applyFont="1" applyBorder="1" applyAlignment="1">
      <alignment horizontal="center" vertical="center" wrapText="1"/>
    </xf>
    <xf numFmtId="164" fontId="20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vertical="center"/>
    </xf>
    <xf numFmtId="164" fontId="19" fillId="7" borderId="22" xfId="0" applyNumberFormat="1" applyFont="1" applyFill="1" applyBorder="1" applyAlignment="1">
      <alignment horizontal="center" vertical="center" wrapText="1"/>
    </xf>
    <xf numFmtId="164" fontId="23" fillId="7" borderId="5" xfId="0" applyNumberFormat="1" applyFont="1" applyFill="1" applyBorder="1" applyAlignment="1">
      <alignment horizontal="left" vertical="top" wrapText="1"/>
    </xf>
    <xf numFmtId="0" fontId="24" fillId="7" borderId="5" xfId="0" applyFont="1" applyFill="1" applyBorder="1" applyAlignment="1">
      <alignment horizontal="left" vertical="top" wrapText="1"/>
    </xf>
    <xf numFmtId="0" fontId="25" fillId="7" borderId="5" xfId="0" applyFont="1" applyFill="1" applyBorder="1" applyAlignment="1">
      <alignment horizontal="left" vertical="top" wrapText="1"/>
    </xf>
    <xf numFmtId="164" fontId="23" fillId="7" borderId="5" xfId="0" applyNumberFormat="1" applyFont="1" applyFill="1" applyBorder="1" applyAlignment="1">
      <alignment horizontal="left" vertical="center" wrapText="1"/>
    </xf>
    <xf numFmtId="0" fontId="24" fillId="7" borderId="5" xfId="0" applyFont="1" applyFill="1" applyBorder="1" applyAlignment="1">
      <alignment horizontal="left" vertical="center" wrapText="1"/>
    </xf>
    <xf numFmtId="164" fontId="26" fillId="0" borderId="5" xfId="0" applyNumberFormat="1" applyFont="1" applyBorder="1" applyAlignment="1">
      <alignment horizontal="center" vertical="center" wrapText="1"/>
    </xf>
    <xf numFmtId="164" fontId="26" fillId="0" borderId="2" xfId="0" applyNumberFormat="1" applyFont="1" applyBorder="1" applyAlignment="1">
      <alignment horizontal="left" vertical="center" wrapText="1"/>
    </xf>
    <xf numFmtId="1" fontId="27" fillId="0" borderId="5" xfId="0" applyNumberFormat="1" applyFont="1" applyBorder="1" applyAlignment="1">
      <alignment horizontal="center"/>
    </xf>
    <xf numFmtId="0" fontId="27" fillId="0" borderId="5" xfId="0" applyFont="1" applyBorder="1" applyAlignment="1">
      <alignment horizontal="left"/>
    </xf>
    <xf numFmtId="1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164" fontId="26" fillId="0" borderId="2" xfId="0" applyNumberFormat="1" applyFont="1" applyBorder="1" applyAlignment="1">
      <alignment horizontal="left" vertical="top" wrapText="1"/>
    </xf>
    <xf numFmtId="0" fontId="6" fillId="0" borderId="0" xfId="0" applyFont="1" applyAlignment="1">
      <alignment horizontal="center" wrapText="1"/>
    </xf>
    <xf numFmtId="0" fontId="28" fillId="0" borderId="5" xfId="0" applyFont="1" applyBorder="1" applyAlignment="1">
      <alignment vertical="center" wrapText="1"/>
    </xf>
    <xf numFmtId="0" fontId="29" fillId="0" borderId="2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28" fillId="0" borderId="5" xfId="0" applyFont="1" applyBorder="1" applyAlignment="1">
      <alignment wrapText="1"/>
    </xf>
    <xf numFmtId="0" fontId="30" fillId="0" borderId="1" xfId="0" applyFont="1" applyBorder="1" applyAlignment="1">
      <alignment horizontal="center" wrapText="1"/>
    </xf>
    <xf numFmtId="2" fontId="29" fillId="0" borderId="5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31" fillId="0" borderId="0" xfId="0" applyFont="1"/>
    <xf numFmtId="0" fontId="32" fillId="0" borderId="25" xfId="0" applyFont="1" applyBorder="1" applyAlignment="1">
      <alignment wrapText="1"/>
    </xf>
    <xf numFmtId="0" fontId="33" fillId="0" borderId="29" xfId="0" applyFont="1" applyBorder="1" applyAlignment="1">
      <alignment wrapText="1"/>
    </xf>
    <xf numFmtId="0" fontId="32" fillId="2" borderId="30" xfId="0" applyFont="1" applyFill="1" applyBorder="1" applyAlignment="1">
      <alignment wrapText="1"/>
    </xf>
    <xf numFmtId="0" fontId="32" fillId="13" borderId="30" xfId="0" applyFont="1" applyFill="1" applyBorder="1" applyAlignment="1">
      <alignment wrapText="1"/>
    </xf>
    <xf numFmtId="0" fontId="32" fillId="14" borderId="30" xfId="0" applyFont="1" applyFill="1" applyBorder="1" applyAlignment="1">
      <alignment wrapText="1"/>
    </xf>
    <xf numFmtId="0" fontId="32" fillId="15" borderId="30" xfId="0" applyFont="1" applyFill="1" applyBorder="1" applyAlignment="1">
      <alignment wrapText="1"/>
    </xf>
    <xf numFmtId="0" fontId="32" fillId="16" borderId="30" xfId="0" applyFont="1" applyFill="1" applyBorder="1" applyAlignment="1">
      <alignment wrapText="1"/>
    </xf>
    <xf numFmtId="0" fontId="32" fillId="17" borderId="30" xfId="0" applyFont="1" applyFill="1" applyBorder="1" applyAlignment="1">
      <alignment wrapText="1"/>
    </xf>
    <xf numFmtId="0" fontId="32" fillId="18" borderId="30" xfId="0" applyFont="1" applyFill="1" applyBorder="1" applyAlignment="1">
      <alignment wrapText="1"/>
    </xf>
    <xf numFmtId="0" fontId="32" fillId="0" borderId="30" xfId="0" applyFont="1" applyBorder="1" applyAlignment="1">
      <alignment wrapText="1"/>
    </xf>
    <xf numFmtId="0" fontId="32" fillId="19" borderId="30" xfId="0" applyFont="1" applyFill="1" applyBorder="1" applyAlignment="1">
      <alignment wrapText="1"/>
    </xf>
    <xf numFmtId="0" fontId="32" fillId="20" borderId="30" xfId="0" applyFont="1" applyFill="1" applyBorder="1" applyAlignment="1">
      <alignment wrapText="1"/>
    </xf>
    <xf numFmtId="0" fontId="32" fillId="21" borderId="30" xfId="0" applyFont="1" applyFill="1" applyBorder="1" applyAlignment="1">
      <alignment wrapText="1"/>
    </xf>
    <xf numFmtId="0" fontId="34" fillId="0" borderId="30" xfId="0" applyFont="1" applyBorder="1" applyAlignment="1">
      <alignment wrapText="1"/>
    </xf>
    <xf numFmtId="0" fontId="34" fillId="0" borderId="29" xfId="0" applyFont="1" applyBorder="1" applyAlignment="1">
      <alignment wrapText="1"/>
    </xf>
    <xf numFmtId="0" fontId="35" fillId="0" borderId="5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0" borderId="21" xfId="0" applyFont="1" applyBorder="1" applyAlignment="1">
      <alignment horizontal="center"/>
    </xf>
    <xf numFmtId="0" fontId="35" fillId="0" borderId="24" xfId="0" applyFont="1" applyBorder="1" applyAlignment="1">
      <alignment horizontal="center"/>
    </xf>
    <xf numFmtId="0" fontId="36" fillId="0" borderId="21" xfId="0" applyFont="1" applyBorder="1" applyAlignment="1">
      <alignment horizontal="center"/>
    </xf>
    <xf numFmtId="0" fontId="34" fillId="22" borderId="29" xfId="0" applyFont="1" applyFill="1" applyBorder="1" applyAlignment="1">
      <alignment wrapText="1"/>
    </xf>
    <xf numFmtId="0" fontId="34" fillId="22" borderId="30" xfId="0" applyFont="1" applyFill="1" applyBorder="1" applyAlignment="1">
      <alignment horizontal="right" wrapText="1"/>
    </xf>
    <xf numFmtId="0" fontId="34" fillId="0" borderId="30" xfId="0" applyFont="1" applyBorder="1" applyAlignment="1">
      <alignment horizontal="right" wrapText="1"/>
    </xf>
    <xf numFmtId="0" fontId="22" fillId="10" borderId="5" xfId="0" applyFont="1" applyFill="1" applyBorder="1"/>
    <xf numFmtId="0" fontId="22" fillId="0" borderId="5" xfId="0" applyFont="1" applyBorder="1"/>
    <xf numFmtId="0" fontId="34" fillId="22" borderId="5" xfId="0" applyFont="1" applyFill="1" applyBorder="1" applyAlignment="1">
      <alignment wrapText="1"/>
    </xf>
    <xf numFmtId="0" fontId="34" fillId="22" borderId="5" xfId="0" applyFont="1" applyFill="1" applyBorder="1" applyAlignment="1">
      <alignment horizontal="right" wrapText="1"/>
    </xf>
    <xf numFmtId="0" fontId="22" fillId="4" borderId="5" xfId="0" applyFont="1" applyFill="1" applyBorder="1"/>
    <xf numFmtId="0" fontId="22" fillId="2" borderId="5" xfId="0" applyFont="1" applyFill="1" applyBorder="1"/>
    <xf numFmtId="0" fontId="38" fillId="0" borderId="6" xfId="0" applyFont="1" applyBorder="1" applyAlignment="1">
      <alignment horizontal="center"/>
    </xf>
    <xf numFmtId="0" fontId="39" fillId="23" borderId="22" xfId="0" applyFont="1" applyFill="1" applyBorder="1" applyAlignment="1">
      <alignment horizontal="center" vertical="center" wrapText="1"/>
    </xf>
    <xf numFmtId="0" fontId="40" fillId="0" borderId="5" xfId="0" applyFont="1" applyBorder="1" applyAlignment="1">
      <alignment horizontal="center" wrapText="1"/>
    </xf>
    <xf numFmtId="0" fontId="41" fillId="0" borderId="5" xfId="0" applyFont="1" applyBorder="1" applyAlignment="1">
      <alignment horizontal="center" vertical="top" wrapText="1"/>
    </xf>
    <xf numFmtId="0" fontId="40" fillId="0" borderId="5" xfId="0" applyFont="1" applyBorder="1" applyAlignment="1">
      <alignment horizontal="center" vertical="top" wrapText="1"/>
    </xf>
    <xf numFmtId="0" fontId="40" fillId="0" borderId="5" xfId="0" applyFont="1" applyBorder="1" applyAlignment="1">
      <alignment horizontal="center" vertical="center" wrapText="1"/>
    </xf>
    <xf numFmtId="0" fontId="39" fillId="23" borderId="5" xfId="0" applyFont="1" applyFill="1" applyBorder="1" applyAlignment="1">
      <alignment horizontal="center" vertical="center" wrapText="1"/>
    </xf>
    <xf numFmtId="0" fontId="39" fillId="23" borderId="31" xfId="0" applyFont="1" applyFill="1" applyBorder="1" applyAlignment="1">
      <alignment horizontal="center" vertical="center" wrapText="1"/>
    </xf>
    <xf numFmtId="0" fontId="34" fillId="24" borderId="5" xfId="0" applyFont="1" applyFill="1" applyBorder="1" applyAlignment="1">
      <alignment horizontal="right" wrapText="1"/>
    </xf>
    <xf numFmtId="0" fontId="22" fillId="24" borderId="4" xfId="0" applyFont="1" applyFill="1" applyBorder="1"/>
    <xf numFmtId="0" fontId="22" fillId="25" borderId="5" xfId="0" applyFont="1" applyFill="1" applyBorder="1"/>
    <xf numFmtId="0" fontId="39" fillId="25" borderId="5" xfId="0" applyFont="1" applyFill="1" applyBorder="1" applyAlignment="1">
      <alignment horizontal="center" vertical="center" wrapText="1"/>
    </xf>
    <xf numFmtId="0" fontId="34" fillId="25" borderId="5" xfId="0" applyFont="1" applyFill="1" applyBorder="1" applyAlignment="1">
      <alignment horizontal="right" wrapText="1"/>
    </xf>
    <xf numFmtId="0" fontId="38" fillId="0" borderId="5" xfId="0" applyFont="1" applyBorder="1" applyAlignment="1">
      <alignment horizontal="center"/>
    </xf>
    <xf numFmtId="0" fontId="22" fillId="7" borderId="5" xfId="0" applyFont="1" applyFill="1" applyBorder="1"/>
    <xf numFmtId="0" fontId="42" fillId="7" borderId="5" xfId="0" applyFont="1" applyFill="1" applyBorder="1" applyAlignment="1">
      <alignment horizontal="center" vertical="top"/>
    </xf>
    <xf numFmtId="0" fontId="42" fillId="12" borderId="5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top" wrapText="1"/>
    </xf>
    <xf numFmtId="0" fontId="30" fillId="12" borderId="5" xfId="0" applyFont="1" applyFill="1" applyBorder="1" applyAlignment="1">
      <alignment horizontal="center" vertical="center"/>
    </xf>
    <xf numFmtId="0" fontId="42" fillId="12" borderId="5" xfId="0" applyFont="1" applyFill="1" applyBorder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0" fontId="42" fillId="12" borderId="4" xfId="0" applyFont="1" applyFill="1" applyBorder="1" applyAlignment="1">
      <alignment horizontal="center" vertical="top" wrapText="1"/>
    </xf>
    <xf numFmtId="0" fontId="30" fillId="12" borderId="4" xfId="0" applyFont="1" applyFill="1" applyBorder="1" applyAlignment="1">
      <alignment horizontal="center"/>
    </xf>
    <xf numFmtId="0" fontId="30" fillId="0" borderId="5" xfId="0" applyFont="1" applyBorder="1"/>
    <xf numFmtId="0" fontId="42" fillId="0" borderId="5" xfId="0" applyFont="1" applyBorder="1" applyAlignment="1">
      <alignment horizontal="center"/>
    </xf>
    <xf numFmtId="0" fontId="42" fillId="1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left" wrapText="1"/>
    </xf>
    <xf numFmtId="0" fontId="5" fillId="5" borderId="5" xfId="0" applyFont="1" applyFill="1" applyBorder="1" applyAlignment="1">
      <alignment horizontal="center" wrapText="1"/>
    </xf>
    <xf numFmtId="0" fontId="28" fillId="0" borderId="5" xfId="0" applyFont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wrapText="1"/>
    </xf>
    <xf numFmtId="0" fontId="39" fillId="0" borderId="0" xfId="0" applyFont="1" applyAlignment="1">
      <alignment vertical="top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7" borderId="4" xfId="0" applyFont="1" applyFill="1" applyBorder="1" applyAlignment="1">
      <alignment horizontal="center" wrapText="1"/>
    </xf>
    <xf numFmtId="0" fontId="5" fillId="0" borderId="5" xfId="0" applyFont="1" applyBorder="1" applyAlignment="1">
      <alignment horizontal="left" wrapText="1"/>
    </xf>
    <xf numFmtId="0" fontId="5" fillId="0" borderId="5" xfId="0" applyFont="1" applyBorder="1" applyAlignment="1">
      <alignment wrapText="1"/>
    </xf>
    <xf numFmtId="0" fontId="5" fillId="0" borderId="0" xfId="0" applyFont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0" fontId="22" fillId="8" borderId="5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46" fillId="9" borderId="5" xfId="0" applyFont="1" applyFill="1" applyBorder="1" applyAlignment="1">
      <alignment vertical="center" wrapText="1"/>
    </xf>
    <xf numFmtId="0" fontId="6" fillId="0" borderId="5" xfId="0" applyFont="1" applyBorder="1" applyAlignment="1">
      <alignment wrapText="1"/>
    </xf>
    <xf numFmtId="0" fontId="5" fillId="0" borderId="16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left" vertical="center" wrapText="1"/>
    </xf>
    <xf numFmtId="0" fontId="5" fillId="10" borderId="5" xfId="0" applyFont="1" applyFill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15" xfId="0" applyFont="1" applyBorder="1" applyAlignment="1">
      <alignment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0" borderId="21" xfId="0" applyFont="1" applyBorder="1" applyAlignment="1">
      <alignment vertical="center" wrapText="1"/>
    </xf>
    <xf numFmtId="0" fontId="29" fillId="0" borderId="21" xfId="0" applyFont="1" applyBorder="1" applyAlignment="1">
      <alignment horizontal="center" vertical="center" wrapText="1"/>
    </xf>
    <xf numFmtId="0" fontId="33" fillId="0" borderId="30" xfId="0" applyFont="1" applyBorder="1" applyAlignment="1">
      <alignment wrapText="1"/>
    </xf>
    <xf numFmtId="0" fontId="5" fillId="0" borderId="15" xfId="0" applyFont="1" applyBorder="1" applyAlignment="1">
      <alignment horizontal="center" vertical="center" wrapText="1"/>
    </xf>
    <xf numFmtId="1" fontId="48" fillId="0" borderId="5" xfId="0" applyNumberFormat="1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/>
    </xf>
    <xf numFmtId="0" fontId="29" fillId="0" borderId="17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6" fillId="10" borderId="5" xfId="0" applyFont="1" applyFill="1" applyBorder="1" applyAlignment="1">
      <alignment wrapText="1"/>
    </xf>
    <xf numFmtId="0" fontId="49" fillId="0" borderId="24" xfId="0" applyFont="1" applyBorder="1" applyAlignment="1">
      <alignment horizontal="center"/>
    </xf>
    <xf numFmtId="164" fontId="20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35" fillId="22" borderId="21" xfId="0" applyFont="1" applyFill="1" applyBorder="1" applyAlignment="1">
      <alignment horizontal="center"/>
    </xf>
    <xf numFmtId="0" fontId="35" fillId="22" borderId="24" xfId="0" applyFont="1" applyFill="1" applyBorder="1" applyAlignment="1">
      <alignment horizontal="center"/>
    </xf>
    <xf numFmtId="0" fontId="36" fillId="0" borderId="24" xfId="0" applyFont="1" applyBorder="1" applyAlignment="1">
      <alignment horizontal="center"/>
    </xf>
    <xf numFmtId="0" fontId="36" fillId="22" borderId="21" xfId="0" applyFont="1" applyFill="1" applyBorder="1" applyAlignment="1">
      <alignment horizontal="center"/>
    </xf>
    <xf numFmtId="164" fontId="50" fillId="0" borderId="2" xfId="0" applyNumberFormat="1" applyFont="1" applyBorder="1" applyAlignment="1">
      <alignment horizontal="center" wrapText="1"/>
    </xf>
    <xf numFmtId="0" fontId="51" fillId="0" borderId="0" xfId="0" applyFont="1" applyAlignment="1">
      <alignment horizontal="center" wrapText="1"/>
    </xf>
    <xf numFmtId="0" fontId="5" fillId="12" borderId="4" xfId="0" applyFont="1" applyFill="1" applyBorder="1" applyAlignment="1">
      <alignment horizontal="center" wrapText="1"/>
    </xf>
    <xf numFmtId="2" fontId="8" fillId="12" borderId="4" xfId="0" applyNumberFormat="1" applyFont="1" applyFill="1" applyBorder="1" applyAlignment="1">
      <alignment horizontal="center" wrapText="1"/>
    </xf>
    <xf numFmtId="0" fontId="5" fillId="0" borderId="6" xfId="0" applyFont="1" applyBorder="1" applyAlignment="1">
      <alignment vertical="center" wrapText="1"/>
    </xf>
    <xf numFmtId="0" fontId="6" fillId="0" borderId="21" xfId="0" applyFont="1" applyBorder="1" applyAlignment="1">
      <alignment wrapText="1"/>
    </xf>
    <xf numFmtId="0" fontId="52" fillId="0" borderId="2" xfId="0" applyFont="1" applyBorder="1" applyAlignment="1">
      <alignment horizontal="left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top" wrapText="1"/>
    </xf>
    <xf numFmtId="0" fontId="6" fillId="12" borderId="4" xfId="0" applyFont="1" applyFill="1" applyBorder="1" applyAlignment="1">
      <alignment wrapText="1"/>
    </xf>
    <xf numFmtId="0" fontId="52" fillId="0" borderId="5" xfId="0" applyFont="1" applyBorder="1" applyAlignment="1">
      <alignment horizontal="left" wrapText="1"/>
    </xf>
    <xf numFmtId="0" fontId="8" fillId="12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9" fillId="12" borderId="4" xfId="0" applyFont="1" applyFill="1" applyBorder="1" applyAlignment="1">
      <alignment vertical="top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wrapText="1"/>
    </xf>
    <xf numFmtId="0" fontId="6" fillId="12" borderId="5" xfId="0" applyFont="1" applyFill="1" applyBorder="1" applyAlignment="1">
      <alignment horizontal="center" wrapText="1"/>
    </xf>
    <xf numFmtId="0" fontId="5" fillId="12" borderId="5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12" borderId="5" xfId="0" applyFont="1" applyFill="1" applyBorder="1" applyAlignment="1">
      <alignment vertical="center" wrapText="1"/>
    </xf>
    <xf numFmtId="0" fontId="6" fillId="12" borderId="5" xfId="0" applyFont="1" applyFill="1" applyBorder="1" applyAlignment="1">
      <alignment horizontal="center" vertical="top" wrapText="1"/>
    </xf>
    <xf numFmtId="0" fontId="22" fillId="12" borderId="5" xfId="0" applyFont="1" applyFill="1" applyBorder="1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  <xf numFmtId="0" fontId="46" fillId="12" borderId="5" xfId="0" applyFont="1" applyFill="1" applyBorder="1" applyAlignment="1">
      <alignment vertical="center" wrapText="1"/>
    </xf>
    <xf numFmtId="0" fontId="6" fillId="0" borderId="19" xfId="0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164" fontId="19" fillId="0" borderId="5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wrapText="1"/>
    </xf>
    <xf numFmtId="0" fontId="32" fillId="2" borderId="0" xfId="0" applyFont="1" applyFill="1" applyAlignment="1">
      <alignment wrapText="1"/>
    </xf>
    <xf numFmtId="0" fontId="32" fillId="13" borderId="0" xfId="0" applyFont="1" applyFill="1" applyAlignment="1">
      <alignment wrapText="1"/>
    </xf>
    <xf numFmtId="0" fontId="32" fillId="14" borderId="0" xfId="0" applyFont="1" applyFill="1" applyAlignment="1">
      <alignment wrapText="1"/>
    </xf>
    <xf numFmtId="0" fontId="32" fillId="15" borderId="0" xfId="0" applyFont="1" applyFill="1" applyAlignment="1">
      <alignment wrapText="1"/>
    </xf>
    <xf numFmtId="0" fontId="32" fillId="16" borderId="0" xfId="0" applyFont="1" applyFill="1" applyAlignment="1">
      <alignment wrapText="1"/>
    </xf>
    <xf numFmtId="0" fontId="32" fillId="17" borderId="0" xfId="0" applyFont="1" applyFill="1" applyAlignment="1">
      <alignment wrapText="1"/>
    </xf>
    <xf numFmtId="0" fontId="32" fillId="18" borderId="0" xfId="0" applyFont="1" applyFill="1" applyAlignment="1">
      <alignment wrapText="1"/>
    </xf>
    <xf numFmtId="0" fontId="32" fillId="0" borderId="0" xfId="0" applyFont="1" applyAlignment="1">
      <alignment wrapText="1"/>
    </xf>
    <xf numFmtId="0" fontId="32" fillId="19" borderId="0" xfId="0" applyFont="1" applyFill="1" applyAlignment="1">
      <alignment wrapText="1"/>
    </xf>
    <xf numFmtId="0" fontId="32" fillId="20" borderId="0" xfId="0" applyFont="1" applyFill="1" applyAlignment="1">
      <alignment wrapText="1"/>
    </xf>
    <xf numFmtId="0" fontId="32" fillId="21" borderId="0" xfId="0" applyFont="1" applyFill="1" applyAlignment="1">
      <alignment wrapText="1"/>
    </xf>
    <xf numFmtId="0" fontId="34" fillId="0" borderId="0" xfId="0" applyFont="1" applyAlignment="1">
      <alignment wrapText="1"/>
    </xf>
    <xf numFmtId="164" fontId="19" fillId="0" borderId="18" xfId="0" applyNumberFormat="1" applyFont="1" applyBorder="1" applyAlignment="1">
      <alignment horizontal="center" vertical="center" wrapText="1"/>
    </xf>
    <xf numFmtId="164" fontId="20" fillId="0" borderId="6" xfId="0" applyNumberFormat="1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wrapText="1"/>
    </xf>
    <xf numFmtId="0" fontId="6" fillId="0" borderId="31" xfId="0" applyFont="1" applyBorder="1" applyAlignment="1">
      <alignment vertical="center" wrapText="1"/>
    </xf>
    <xf numFmtId="164" fontId="19" fillId="0" borderId="23" xfId="0" applyNumberFormat="1" applyFont="1" applyBorder="1" applyAlignment="1">
      <alignment horizontal="center" vertical="center" wrapText="1"/>
    </xf>
    <xf numFmtId="0" fontId="19" fillId="0" borderId="21" xfId="0" applyFont="1" applyBorder="1" applyAlignment="1">
      <alignment vertical="center"/>
    </xf>
    <xf numFmtId="0" fontId="6" fillId="0" borderId="33" xfId="0" applyFont="1" applyBorder="1" applyAlignment="1">
      <alignment wrapText="1"/>
    </xf>
    <xf numFmtId="164" fontId="19" fillId="0" borderId="33" xfId="0" applyNumberFormat="1" applyFont="1" applyBorder="1" applyAlignment="1">
      <alignment horizontal="center" vertical="center" wrapText="1"/>
    </xf>
    <xf numFmtId="164" fontId="20" fillId="0" borderId="33" xfId="0" applyNumberFormat="1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19" fillId="0" borderId="33" xfId="0" applyFont="1" applyBorder="1" applyAlignment="1">
      <alignment vertical="center"/>
    </xf>
    <xf numFmtId="0" fontId="6" fillId="2" borderId="37" xfId="0" applyFont="1" applyFill="1" applyBorder="1" applyAlignment="1">
      <alignment wrapText="1"/>
    </xf>
    <xf numFmtId="0" fontId="6" fillId="0" borderId="37" xfId="0" applyFont="1" applyBorder="1" applyAlignment="1">
      <alignment wrapText="1"/>
    </xf>
    <xf numFmtId="0" fontId="6" fillId="0" borderId="41" xfId="0" applyFont="1" applyBorder="1" applyAlignment="1">
      <alignment vertical="center" wrapText="1"/>
    </xf>
    <xf numFmtId="164" fontId="19" fillId="0" borderId="43" xfId="0" applyNumberFormat="1" applyFont="1" applyBorder="1" applyAlignment="1">
      <alignment horizontal="center" vertical="center" wrapText="1"/>
    </xf>
    <xf numFmtId="164" fontId="20" fillId="0" borderId="44" xfId="0" applyNumberFormat="1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8" fillId="12" borderId="6" xfId="0" applyFont="1" applyFill="1" applyBorder="1" applyAlignment="1">
      <alignment horizontal="center" vertical="center" wrapText="1"/>
    </xf>
    <xf numFmtId="164" fontId="20" fillId="0" borderId="21" xfId="0" applyNumberFormat="1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left" wrapText="1"/>
    </xf>
    <xf numFmtId="0" fontId="5" fillId="0" borderId="37" xfId="0" applyFont="1" applyBorder="1" applyAlignment="1">
      <alignment horizontal="left" wrapText="1"/>
    </xf>
    <xf numFmtId="0" fontId="2" fillId="0" borderId="37" xfId="0" applyFont="1" applyBorder="1" applyAlignment="1">
      <alignment horizontal="left" wrapText="1"/>
    </xf>
    <xf numFmtId="2" fontId="8" fillId="0" borderId="4" xfId="0" applyNumberFormat="1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4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7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vertical="center" wrapText="1"/>
    </xf>
    <xf numFmtId="0" fontId="5" fillId="0" borderId="33" xfId="0" applyFont="1" applyBorder="1" applyAlignment="1">
      <alignment horizontal="center" wrapText="1"/>
    </xf>
    <xf numFmtId="0" fontId="5" fillId="0" borderId="33" xfId="0" applyFont="1" applyBorder="1" applyAlignment="1">
      <alignment horizontal="center" vertical="top" wrapText="1"/>
    </xf>
    <xf numFmtId="0" fontId="5" fillId="0" borderId="21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top" wrapText="1"/>
    </xf>
    <xf numFmtId="0" fontId="22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46" fillId="0" borderId="21" xfId="0" applyFont="1" applyBorder="1" applyAlignment="1">
      <alignment vertical="center" wrapText="1"/>
    </xf>
    <xf numFmtId="0" fontId="6" fillId="0" borderId="37" xfId="0" applyFont="1" applyBorder="1" applyAlignment="1">
      <alignment horizontal="center" wrapText="1"/>
    </xf>
    <xf numFmtId="0" fontId="5" fillId="0" borderId="37" xfId="0" applyFont="1" applyBorder="1" applyAlignment="1">
      <alignment horizontal="center" vertical="top" wrapText="1"/>
    </xf>
    <xf numFmtId="0" fontId="5" fillId="0" borderId="39" xfId="0" applyFont="1" applyBorder="1" applyAlignment="1">
      <alignment horizontal="center" vertical="top" wrapText="1"/>
    </xf>
    <xf numFmtId="0" fontId="6" fillId="0" borderId="23" xfId="0" applyFont="1" applyBorder="1" applyAlignment="1">
      <alignment wrapText="1"/>
    </xf>
    <xf numFmtId="0" fontId="5" fillId="0" borderId="1" xfId="0" applyFont="1" applyBorder="1" applyAlignment="1">
      <alignment vertical="center" wrapText="1"/>
    </xf>
    <xf numFmtId="0" fontId="39" fillId="0" borderId="33" xfId="0" applyFont="1" applyBorder="1" applyAlignment="1">
      <alignment vertical="top" wrapText="1"/>
    </xf>
    <xf numFmtId="0" fontId="5" fillId="0" borderId="36" xfId="0" applyFont="1" applyBorder="1" applyAlignment="1">
      <alignment horizontal="center" vertical="top" wrapText="1"/>
    </xf>
    <xf numFmtId="0" fontId="8" fillId="12" borderId="5" xfId="0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 wrapText="1"/>
    </xf>
    <xf numFmtId="0" fontId="6" fillId="2" borderId="1" xfId="0" applyFont="1" applyFill="1" applyBorder="1" applyAlignment="1">
      <alignment wrapText="1"/>
    </xf>
    <xf numFmtId="164" fontId="19" fillId="0" borderId="37" xfId="0" applyNumberFormat="1" applyFont="1" applyBorder="1" applyAlignment="1">
      <alignment horizontal="center" vertical="center" wrapText="1"/>
    </xf>
    <xf numFmtId="164" fontId="20" fillId="0" borderId="37" xfId="0" applyNumberFormat="1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56" fillId="0" borderId="28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0" fontId="55" fillId="0" borderId="35" xfId="0" applyFont="1" applyBorder="1" applyAlignment="1">
      <alignment horizontal="center" vertical="center" wrapText="1"/>
    </xf>
    <xf numFmtId="0" fontId="57" fillId="22" borderId="30" xfId="0" applyFont="1" applyFill="1" applyBorder="1" applyAlignment="1">
      <alignment horizontal="right" wrapText="1"/>
    </xf>
    <xf numFmtId="0" fontId="58" fillId="0" borderId="30" xfId="0" applyFont="1" applyBorder="1" applyAlignment="1">
      <alignment horizontal="right" wrapText="1"/>
    </xf>
    <xf numFmtId="0" fontId="58" fillId="22" borderId="30" xfId="0" applyFont="1" applyFill="1" applyBorder="1" applyAlignment="1">
      <alignment horizontal="right" wrapText="1"/>
    </xf>
    <xf numFmtId="0" fontId="59" fillId="0" borderId="0" xfId="0" applyFont="1"/>
    <xf numFmtId="0" fontId="58" fillId="22" borderId="5" xfId="0" applyFont="1" applyFill="1" applyBorder="1" applyAlignment="1">
      <alignment horizontal="right" wrapText="1"/>
    </xf>
    <xf numFmtId="0" fontId="60" fillId="2" borderId="5" xfId="0" applyFont="1" applyFill="1" applyBorder="1"/>
    <xf numFmtId="0" fontId="60" fillId="0" borderId="5" xfId="0" applyFont="1" applyBorder="1"/>
    <xf numFmtId="0" fontId="60" fillId="10" borderId="5" xfId="0" applyFont="1" applyFill="1" applyBorder="1"/>
    <xf numFmtId="0" fontId="61" fillId="0" borderId="25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 vertical="center" wrapText="1"/>
    </xf>
    <xf numFmtId="0" fontId="61" fillId="0" borderId="34" xfId="0" applyFont="1" applyBorder="1" applyAlignment="1">
      <alignment horizontal="center" vertical="center" wrapText="1"/>
    </xf>
    <xf numFmtId="0" fontId="61" fillId="0" borderId="35" xfId="0" applyFont="1" applyBorder="1" applyAlignment="1">
      <alignment horizontal="center" vertical="center" wrapText="1"/>
    </xf>
    <xf numFmtId="0" fontId="62" fillId="0" borderId="35" xfId="0" applyFont="1" applyBorder="1" applyAlignment="1">
      <alignment horizontal="center" vertical="center" wrapText="1"/>
    </xf>
    <xf numFmtId="0" fontId="0" fillId="0" borderId="33" xfId="0" applyBorder="1"/>
    <xf numFmtId="0" fontId="22" fillId="0" borderId="6" xfId="0" applyFont="1" applyBorder="1"/>
    <xf numFmtId="0" fontId="60" fillId="0" borderId="6" xfId="0" applyFont="1" applyBorder="1"/>
    <xf numFmtId="0" fontId="22" fillId="0" borderId="37" xfId="0" applyFont="1" applyBorder="1"/>
    <xf numFmtId="0" fontId="60" fillId="10" borderId="37" xfId="0" applyFont="1" applyFill="1" applyBorder="1"/>
    <xf numFmtId="164" fontId="26" fillId="0" borderId="21" xfId="0" applyNumberFormat="1" applyFont="1" applyBorder="1" applyAlignment="1">
      <alignment horizontal="center" vertical="center" wrapText="1"/>
    </xf>
    <xf numFmtId="164" fontId="26" fillId="0" borderId="23" xfId="0" applyNumberFormat="1" applyFont="1" applyBorder="1" applyAlignment="1">
      <alignment horizontal="left" vertical="center" wrapText="1"/>
    </xf>
    <xf numFmtId="1" fontId="27" fillId="0" borderId="21" xfId="0" applyNumberFormat="1" applyFont="1" applyBorder="1" applyAlignment="1">
      <alignment horizontal="center"/>
    </xf>
    <xf numFmtId="0" fontId="27" fillId="0" borderId="21" xfId="0" applyFont="1" applyBorder="1" applyAlignment="1">
      <alignment horizontal="left"/>
    </xf>
    <xf numFmtId="164" fontId="19" fillId="7" borderId="33" xfId="0" applyNumberFormat="1" applyFont="1" applyFill="1" applyBorder="1" applyAlignment="1">
      <alignment horizontal="center" vertical="center" wrapText="1"/>
    </xf>
    <xf numFmtId="164" fontId="23" fillId="7" borderId="33" xfId="0" applyNumberFormat="1" applyFont="1" applyFill="1" applyBorder="1" applyAlignment="1">
      <alignment horizontal="left" vertical="top" wrapText="1"/>
    </xf>
    <xf numFmtId="0" fontId="24" fillId="7" borderId="33" xfId="0" applyFont="1" applyFill="1" applyBorder="1" applyAlignment="1">
      <alignment horizontal="left" vertical="top" wrapText="1"/>
    </xf>
    <xf numFmtId="0" fontId="25" fillId="7" borderId="33" xfId="0" applyFont="1" applyFill="1" applyBorder="1" applyAlignment="1">
      <alignment horizontal="left" vertical="top" wrapText="1"/>
    </xf>
    <xf numFmtId="164" fontId="23" fillId="7" borderId="33" xfId="0" applyNumberFormat="1" applyFont="1" applyFill="1" applyBorder="1" applyAlignment="1">
      <alignment horizontal="left" vertical="center" wrapText="1"/>
    </xf>
    <xf numFmtId="0" fontId="24" fillId="7" borderId="33" xfId="0" applyFont="1" applyFill="1" applyBorder="1" applyAlignment="1">
      <alignment horizontal="left" vertical="center" wrapText="1"/>
    </xf>
    <xf numFmtId="164" fontId="26" fillId="0" borderId="33" xfId="0" applyNumberFormat="1" applyFont="1" applyBorder="1" applyAlignment="1">
      <alignment horizontal="center" vertical="center" wrapText="1"/>
    </xf>
    <xf numFmtId="164" fontId="26" fillId="0" borderId="33" xfId="0" applyNumberFormat="1" applyFont="1" applyBorder="1" applyAlignment="1">
      <alignment horizontal="left" vertical="center" wrapText="1"/>
    </xf>
    <xf numFmtId="1" fontId="27" fillId="0" borderId="33" xfId="0" applyNumberFormat="1" applyFont="1" applyBorder="1" applyAlignment="1">
      <alignment horizontal="center"/>
    </xf>
    <xf numFmtId="0" fontId="27" fillId="0" borderId="33" xfId="0" applyFont="1" applyBorder="1" applyAlignment="1">
      <alignment horizontal="left"/>
    </xf>
    <xf numFmtId="0" fontId="62" fillId="0" borderId="25" xfId="0" applyFont="1" applyBorder="1" applyAlignment="1">
      <alignment horizontal="center" vertical="center" wrapText="1"/>
    </xf>
    <xf numFmtId="0" fontId="62" fillId="0" borderId="3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15" xfId="0" applyFont="1" applyBorder="1"/>
    <xf numFmtId="0" fontId="3" fillId="0" borderId="21" xfId="0" applyFont="1" applyBorder="1"/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/>
    <xf numFmtId="0" fontId="2" fillId="0" borderId="18" xfId="0" applyFont="1" applyBorder="1" applyAlignment="1">
      <alignment horizontal="center" vertical="center" wrapText="1"/>
    </xf>
    <xf numFmtId="0" fontId="3" fillId="0" borderId="19" xfId="0" applyFont="1" applyBorder="1"/>
    <xf numFmtId="0" fontId="29" fillId="0" borderId="23" xfId="0" applyFont="1" applyBorder="1" applyAlignment="1">
      <alignment horizontal="center" vertical="center" wrapText="1"/>
    </xf>
    <xf numFmtId="0" fontId="3" fillId="0" borderId="24" xfId="0" applyFont="1" applyBorder="1"/>
    <xf numFmtId="0" fontId="29" fillId="0" borderId="2" xfId="0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top" wrapText="1"/>
    </xf>
    <xf numFmtId="0" fontId="3" fillId="0" borderId="3" xfId="0" applyFont="1" applyBorder="1"/>
    <xf numFmtId="0" fontId="2" fillId="10" borderId="7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0" fontId="14" fillId="0" borderId="2" xfId="0" applyFont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3" fillId="0" borderId="11" xfId="0" applyFont="1" applyBorder="1"/>
    <xf numFmtId="0" fontId="3" fillId="0" borderId="12" xfId="0" applyFont="1" applyBorder="1"/>
    <xf numFmtId="0" fontId="2" fillId="11" borderId="13" xfId="0" applyFont="1" applyFill="1" applyBorder="1" applyAlignment="1">
      <alignment horizontal="center" vertical="center" wrapText="1"/>
    </xf>
    <xf numFmtId="0" fontId="3" fillId="0" borderId="14" xfId="0" applyFont="1" applyBorder="1"/>
    <xf numFmtId="0" fontId="10" fillId="0" borderId="2" xfId="0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32" fillId="0" borderId="26" xfId="0" applyFont="1" applyBorder="1" applyAlignment="1">
      <alignment wrapText="1"/>
    </xf>
    <xf numFmtId="0" fontId="3" fillId="0" borderId="27" xfId="0" applyFont="1" applyBorder="1"/>
    <xf numFmtId="0" fontId="3" fillId="0" borderId="28" xfId="0" applyFont="1" applyBorder="1"/>
    <xf numFmtId="0" fontId="38" fillId="0" borderId="6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3" fillId="0" borderId="20" xfId="0" applyFont="1" applyBorder="1"/>
    <xf numFmtId="0" fontId="37" fillId="0" borderId="2" xfId="0" applyFont="1" applyBorder="1" applyAlignment="1">
      <alignment horizontal="center"/>
    </xf>
    <xf numFmtId="0" fontId="30" fillId="7" borderId="2" xfId="0" applyFont="1" applyFill="1" applyBorder="1" applyAlignment="1">
      <alignment horizontal="center"/>
    </xf>
    <xf numFmtId="0" fontId="37" fillId="7" borderId="32" xfId="0" applyFont="1" applyFill="1" applyBorder="1" applyAlignment="1">
      <alignment horizontal="center"/>
    </xf>
    <xf numFmtId="0" fontId="3" fillId="0" borderId="33" xfId="0" applyFont="1" applyBorder="1"/>
    <xf numFmtId="0" fontId="22" fillId="0" borderId="3" xfId="0" applyFont="1" applyBorder="1" applyAlignment="1">
      <alignment horizontal="center"/>
    </xf>
    <xf numFmtId="0" fontId="5" fillId="2" borderId="2" xfId="0" applyFont="1" applyFill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0" borderId="7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11" borderId="13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 vertical="center" wrapText="1"/>
    </xf>
    <xf numFmtId="0" fontId="3" fillId="0" borderId="17" xfId="0" applyFont="1" applyBorder="1"/>
    <xf numFmtId="0" fontId="5" fillId="2" borderId="18" xfId="0" applyFont="1" applyFill="1" applyBorder="1" applyAlignment="1">
      <alignment horizontal="center" vertical="top" wrapText="1"/>
    </xf>
    <xf numFmtId="0" fontId="3" fillId="0" borderId="36" xfId="0" applyFont="1" applyBorder="1"/>
    <xf numFmtId="0" fontId="3" fillId="0" borderId="31" xfId="0" applyFont="1" applyBorder="1"/>
    <xf numFmtId="0" fontId="3" fillId="0" borderId="40" xfId="0" applyFont="1" applyBorder="1"/>
    <xf numFmtId="0" fontId="3" fillId="0" borderId="41" xfId="0" applyFont="1" applyBorder="1"/>
    <xf numFmtId="0" fontId="53" fillId="0" borderId="0" xfId="0" applyFont="1" applyAlignment="1">
      <alignment horizontal="center"/>
    </xf>
    <xf numFmtId="0" fontId="5" fillId="10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top" wrapText="1"/>
    </xf>
    <xf numFmtId="0" fontId="54" fillId="0" borderId="0" xfId="0" applyFont="1" applyAlignment="1">
      <alignment horizontal="center"/>
    </xf>
    <xf numFmtId="0" fontId="6" fillId="0" borderId="3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3" fillId="0" borderId="32" xfId="0" applyFont="1" applyBorder="1"/>
    <xf numFmtId="0" fontId="3" fillId="0" borderId="23" xfId="0" applyFont="1" applyBorder="1"/>
    <xf numFmtId="0" fontId="55" fillId="0" borderId="0" xfId="0" applyFont="1" applyAlignment="1">
      <alignment horizontal="center"/>
    </xf>
    <xf numFmtId="0" fontId="39" fillId="0" borderId="0" xfId="0" applyFont="1" applyFill="1" applyAlignment="1">
      <alignment vertical="top" wrapText="1"/>
    </xf>
    <xf numFmtId="2" fontId="8" fillId="0" borderId="4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wrapText="1"/>
    </xf>
    <xf numFmtId="0" fontId="5" fillId="0" borderId="4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vertical="top" wrapText="1"/>
    </xf>
    <xf numFmtId="0" fontId="0" fillId="0" borderId="0" xfId="0" applyFill="1"/>
    <xf numFmtId="0" fontId="8" fillId="0" borderId="0" xfId="0" applyFont="1" applyFill="1" applyAlignment="1">
      <alignment horizontal="center" vertical="center" wrapText="1"/>
    </xf>
    <xf numFmtId="0" fontId="8" fillId="0" borderId="4" xfId="0" applyFont="1" applyFill="1" applyBorder="1" applyAlignment="1">
      <alignment horizontal="center" wrapText="1"/>
    </xf>
    <xf numFmtId="0" fontId="6" fillId="0" borderId="0" xfId="0" applyFont="1" applyFill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22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vertical="center" wrapText="1"/>
    </xf>
    <xf numFmtId="0" fontId="58" fillId="0" borderId="29" xfId="0" applyFont="1" applyBorder="1" applyAlignment="1">
      <alignment wrapText="1"/>
    </xf>
    <xf numFmtId="0" fontId="58" fillId="22" borderId="29" xfId="0" applyFont="1" applyFill="1" applyBorder="1" applyAlignment="1">
      <alignment wrapText="1"/>
    </xf>
    <xf numFmtId="0" fontId="58" fillId="22" borderId="5" xfId="0" applyFont="1" applyFill="1" applyBorder="1" applyAlignment="1">
      <alignment wrapText="1"/>
    </xf>
    <xf numFmtId="0" fontId="63" fillId="0" borderId="30" xfId="0" applyFont="1" applyBorder="1" applyAlignment="1">
      <alignment wrapText="1"/>
    </xf>
    <xf numFmtId="0" fontId="54" fillId="0" borderId="3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61" Type="http://customschemas.google.com/relationships/workbookmetadata" Target="metadata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r>
              <a:rPr sz="1000" b="0" i="0">
                <a:solidFill>
                  <a:srgbClr val="000000"/>
                </a:solidFill>
                <a:latin typeface="+mn-lt"/>
              </a:rPr>
              <a:t>PO-GAP  Analysis from Direct Attainment
Programme: Physics Hons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'Gap-analysis'!$D$38</c:f>
              <c:strCache>
                <c:ptCount val="1"/>
                <c:pt idx="0">
                  <c:v>Targeted</c:v>
                </c:pt>
              </c:strCache>
            </c:strRef>
          </c:tx>
          <c:spPr>
            <a:ln w="28575" cmpd="sng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'Gap-analysis'!$E$37:$S$37</c:f>
              <c:strCache>
                <c:ptCount val="15"/>
                <c:pt idx="0">
                  <c:v>PO1</c:v>
                </c:pt>
                <c:pt idx="1">
                  <c:v>PO2</c:v>
                </c:pt>
                <c:pt idx="2">
                  <c:v>PO3</c:v>
                </c:pt>
                <c:pt idx="3">
                  <c:v>PO4</c:v>
                </c:pt>
                <c:pt idx="4">
                  <c:v>PO5</c:v>
                </c:pt>
                <c:pt idx="5">
                  <c:v>PO6</c:v>
                </c:pt>
                <c:pt idx="6">
                  <c:v>PO7</c:v>
                </c:pt>
                <c:pt idx="7">
                  <c:v>PO8</c:v>
                </c:pt>
                <c:pt idx="8">
                  <c:v>PO9</c:v>
                </c:pt>
                <c:pt idx="9">
                  <c:v>PO10</c:v>
                </c:pt>
                <c:pt idx="10">
                  <c:v>PO11</c:v>
                </c:pt>
                <c:pt idx="11">
                  <c:v>PO12</c:v>
                </c:pt>
                <c:pt idx="12">
                  <c:v>PSO1</c:v>
                </c:pt>
                <c:pt idx="13">
                  <c:v>PSO2</c:v>
                </c:pt>
                <c:pt idx="14">
                  <c:v>PSO3</c:v>
                </c:pt>
              </c:strCache>
            </c:strRef>
          </c:cat>
          <c:val>
            <c:numRef>
              <c:f>'Gap-analysis'!$E$38:$S$38</c:f>
              <c:numCache>
                <c:formatCode>General</c:formatCode>
                <c:ptCount val="15"/>
                <c:pt idx="0">
                  <c:v>2.7256410256410257</c:v>
                </c:pt>
                <c:pt idx="1">
                  <c:v>1.7961538461538462</c:v>
                </c:pt>
                <c:pt idx="2">
                  <c:v>2.3076923076923075</c:v>
                </c:pt>
                <c:pt idx="3">
                  <c:v>2.3826923076923077</c:v>
                </c:pt>
                <c:pt idx="4">
                  <c:v>2.1538461538461537</c:v>
                </c:pt>
                <c:pt idx="5">
                  <c:v>1.8012820512820511</c:v>
                </c:pt>
                <c:pt idx="6">
                  <c:v>2.4083333333333332</c:v>
                </c:pt>
                <c:pt idx="7">
                  <c:v>1.6487179487179484</c:v>
                </c:pt>
                <c:pt idx="8">
                  <c:v>2.2500000000000004</c:v>
                </c:pt>
                <c:pt idx="9">
                  <c:v>1.9711538461538463</c:v>
                </c:pt>
                <c:pt idx="10">
                  <c:v>1.8397435897435899</c:v>
                </c:pt>
                <c:pt idx="11">
                  <c:v>2.416666666666667</c:v>
                </c:pt>
                <c:pt idx="12">
                  <c:v>2.333333333333333</c:v>
                </c:pt>
                <c:pt idx="13">
                  <c:v>2.1583333333333332</c:v>
                </c:pt>
                <c:pt idx="14">
                  <c:v>2.2115384615384617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0-4738-A740-4BF95D6B5F4F}"/>
            </c:ext>
          </c:extLst>
        </c:ser>
        <c:ser>
          <c:idx val="1"/>
          <c:order val="1"/>
          <c:tx>
            <c:strRef>
              <c:f>'Gap-analysis'!$D$39</c:f>
              <c:strCache>
                <c:ptCount val="1"/>
                <c:pt idx="0">
                  <c:v>Attainted</c:v>
                </c:pt>
              </c:strCache>
            </c:strRef>
          </c:tx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'Gap-analysis'!$E$37:$S$37</c:f>
              <c:strCache>
                <c:ptCount val="15"/>
                <c:pt idx="0">
                  <c:v>PO1</c:v>
                </c:pt>
                <c:pt idx="1">
                  <c:v>PO2</c:v>
                </c:pt>
                <c:pt idx="2">
                  <c:v>PO3</c:v>
                </c:pt>
                <c:pt idx="3">
                  <c:v>PO4</c:v>
                </c:pt>
                <c:pt idx="4">
                  <c:v>PO5</c:v>
                </c:pt>
                <c:pt idx="5">
                  <c:v>PO6</c:v>
                </c:pt>
                <c:pt idx="6">
                  <c:v>PO7</c:v>
                </c:pt>
                <c:pt idx="7">
                  <c:v>PO8</c:v>
                </c:pt>
                <c:pt idx="8">
                  <c:v>PO9</c:v>
                </c:pt>
                <c:pt idx="9">
                  <c:v>PO10</c:v>
                </c:pt>
                <c:pt idx="10">
                  <c:v>PO11</c:v>
                </c:pt>
                <c:pt idx="11">
                  <c:v>PO12</c:v>
                </c:pt>
                <c:pt idx="12">
                  <c:v>PSO1</c:v>
                </c:pt>
                <c:pt idx="13">
                  <c:v>PSO2</c:v>
                </c:pt>
                <c:pt idx="14">
                  <c:v>PSO3</c:v>
                </c:pt>
              </c:strCache>
            </c:strRef>
          </c:cat>
          <c:val>
            <c:numRef>
              <c:f>'Gap-analysis'!$E$39:$S$39</c:f>
              <c:numCache>
                <c:formatCode>General</c:formatCode>
                <c:ptCount val="15"/>
                <c:pt idx="0">
                  <c:v>2.0010283119658121</c:v>
                </c:pt>
                <c:pt idx="1">
                  <c:v>1.3544871794871798</c:v>
                </c:pt>
                <c:pt idx="2">
                  <c:v>1.704220085470086</c:v>
                </c:pt>
                <c:pt idx="3">
                  <c:v>1.7576522435897437</c:v>
                </c:pt>
                <c:pt idx="4">
                  <c:v>1.5821848290598288</c:v>
                </c:pt>
                <c:pt idx="5">
                  <c:v>1.3627136752136753</c:v>
                </c:pt>
                <c:pt idx="6">
                  <c:v>1.7835737179487181</c:v>
                </c:pt>
                <c:pt idx="7">
                  <c:v>1.2511885683760684</c:v>
                </c:pt>
                <c:pt idx="8">
                  <c:v>1.728178418803419</c:v>
                </c:pt>
                <c:pt idx="9">
                  <c:v>1.5245192307692312</c:v>
                </c:pt>
                <c:pt idx="10">
                  <c:v>1.3734375000000001</c:v>
                </c:pt>
                <c:pt idx="11">
                  <c:v>1.7985977564102571</c:v>
                </c:pt>
                <c:pt idx="12">
                  <c:v>1.7334134615384615</c:v>
                </c:pt>
                <c:pt idx="13">
                  <c:v>1.625721153846154</c:v>
                </c:pt>
                <c:pt idx="14">
                  <c:v>1.6627403846153848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0-4738-A740-4BF95D6B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99729"/>
        <c:axId val="470353004"/>
      </c:lineChart>
      <c:catAx>
        <c:axId val="623997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70353004"/>
        <c:crosses val="autoZero"/>
        <c:auto val="1"/>
        <c:lblAlgn val="ctr"/>
        <c:lblOffset val="100"/>
        <c:noMultiLvlLbl val="1"/>
      </c:catAx>
      <c:valAx>
        <c:axId val="4703530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239972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r>
              <a:rPr sz="1000" b="0" i="0">
                <a:solidFill>
                  <a:srgbClr val="000000"/>
                </a:solidFill>
                <a:latin typeface="+mn-lt"/>
              </a:rPr>
              <a:t>PO-GAP  Analysis from Overall Attainment
Programme: Physics Hons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'Gap-analysis'!$D$64</c:f>
              <c:strCache>
                <c:ptCount val="1"/>
                <c:pt idx="0">
                  <c:v>Targeted</c:v>
                </c:pt>
              </c:strCache>
            </c:strRef>
          </c:tx>
          <c:spPr>
            <a:ln w="28575" cmpd="sng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'Gap-analysis'!$E$63:$S$63</c:f>
              <c:strCache>
                <c:ptCount val="15"/>
                <c:pt idx="0">
                  <c:v>PO1</c:v>
                </c:pt>
                <c:pt idx="1">
                  <c:v>PO2</c:v>
                </c:pt>
                <c:pt idx="2">
                  <c:v>PO3</c:v>
                </c:pt>
                <c:pt idx="3">
                  <c:v>PO4</c:v>
                </c:pt>
                <c:pt idx="4">
                  <c:v>PO5</c:v>
                </c:pt>
                <c:pt idx="5">
                  <c:v>PO6</c:v>
                </c:pt>
                <c:pt idx="6">
                  <c:v>PO7</c:v>
                </c:pt>
                <c:pt idx="7">
                  <c:v>PO8</c:v>
                </c:pt>
                <c:pt idx="8">
                  <c:v>PO9</c:v>
                </c:pt>
                <c:pt idx="9">
                  <c:v>PO10</c:v>
                </c:pt>
                <c:pt idx="10">
                  <c:v>PO11</c:v>
                </c:pt>
                <c:pt idx="11">
                  <c:v>PO12</c:v>
                </c:pt>
                <c:pt idx="12">
                  <c:v>PSO1</c:v>
                </c:pt>
                <c:pt idx="13">
                  <c:v>PSO2</c:v>
                </c:pt>
                <c:pt idx="14">
                  <c:v>PSO3</c:v>
                </c:pt>
              </c:strCache>
            </c:strRef>
          </c:cat>
          <c:val>
            <c:numRef>
              <c:f>'Gap-analysis'!$E$64:$S$64</c:f>
              <c:numCache>
                <c:formatCode>General</c:formatCode>
                <c:ptCount val="15"/>
                <c:pt idx="0">
                  <c:v>2.7256410256410257</c:v>
                </c:pt>
                <c:pt idx="1">
                  <c:v>1.7961538461538462</c:v>
                </c:pt>
                <c:pt idx="2">
                  <c:v>2.3076923076923075</c:v>
                </c:pt>
                <c:pt idx="3">
                  <c:v>2.3826923076923077</c:v>
                </c:pt>
                <c:pt idx="4">
                  <c:v>2.1538461538461537</c:v>
                </c:pt>
                <c:pt idx="5">
                  <c:v>1.8012820512820511</c:v>
                </c:pt>
                <c:pt idx="6">
                  <c:v>2.4083333333333332</c:v>
                </c:pt>
                <c:pt idx="7">
                  <c:v>1.6487179487179484</c:v>
                </c:pt>
                <c:pt idx="8">
                  <c:v>2.2500000000000004</c:v>
                </c:pt>
                <c:pt idx="9">
                  <c:v>1.9711538461538463</c:v>
                </c:pt>
                <c:pt idx="10">
                  <c:v>1.8397435897435899</c:v>
                </c:pt>
                <c:pt idx="11">
                  <c:v>2.416666666666667</c:v>
                </c:pt>
                <c:pt idx="12">
                  <c:v>2.333333333333333</c:v>
                </c:pt>
                <c:pt idx="13">
                  <c:v>2.1583333333333332</c:v>
                </c:pt>
                <c:pt idx="14">
                  <c:v>2.2115384615384617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6-4991-856A-98E6C7DE3415}"/>
            </c:ext>
          </c:extLst>
        </c:ser>
        <c:ser>
          <c:idx val="1"/>
          <c:order val="1"/>
          <c:tx>
            <c:strRef>
              <c:f>'Gap-analysis'!$D$65</c:f>
              <c:strCache>
                <c:ptCount val="1"/>
                <c:pt idx="0">
                  <c:v>Attainted</c:v>
                </c:pt>
              </c:strCache>
            </c:strRef>
          </c:tx>
          <c:spPr>
            <a:ln w="28575" cmpd="sng">
              <a:solidFill>
                <a:srgbClr val="339966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'Gap-analysis'!$E$63:$S$63</c:f>
              <c:strCache>
                <c:ptCount val="15"/>
                <c:pt idx="0">
                  <c:v>PO1</c:v>
                </c:pt>
                <c:pt idx="1">
                  <c:v>PO2</c:v>
                </c:pt>
                <c:pt idx="2">
                  <c:v>PO3</c:v>
                </c:pt>
                <c:pt idx="3">
                  <c:v>PO4</c:v>
                </c:pt>
                <c:pt idx="4">
                  <c:v>PO5</c:v>
                </c:pt>
                <c:pt idx="5">
                  <c:v>PO6</c:v>
                </c:pt>
                <c:pt idx="6">
                  <c:v>PO7</c:v>
                </c:pt>
                <c:pt idx="7">
                  <c:v>PO8</c:v>
                </c:pt>
                <c:pt idx="8">
                  <c:v>PO9</c:v>
                </c:pt>
                <c:pt idx="9">
                  <c:v>PO10</c:v>
                </c:pt>
                <c:pt idx="10">
                  <c:v>PO11</c:v>
                </c:pt>
                <c:pt idx="11">
                  <c:v>PO12</c:v>
                </c:pt>
                <c:pt idx="12">
                  <c:v>PSO1</c:v>
                </c:pt>
                <c:pt idx="13">
                  <c:v>PSO2</c:v>
                </c:pt>
                <c:pt idx="14">
                  <c:v>PSO3</c:v>
                </c:pt>
              </c:strCache>
            </c:strRef>
          </c:cat>
          <c:val>
            <c:numRef>
              <c:f>'Gap-analysis'!$E$65:$S$65</c:f>
              <c:numCache>
                <c:formatCode>General</c:formatCode>
                <c:ptCount val="15"/>
                <c:pt idx="0">
                  <c:v>2.2008226495726499</c:v>
                </c:pt>
                <c:pt idx="1">
                  <c:v>1.651589743589744</c:v>
                </c:pt>
                <c:pt idx="2">
                  <c:v>1.951376068376069</c:v>
                </c:pt>
                <c:pt idx="3">
                  <c:v>1.9661217948717948</c:v>
                </c:pt>
                <c:pt idx="4">
                  <c:v>1.8537478632478632</c:v>
                </c:pt>
                <c:pt idx="5">
                  <c:v>1.6261709401709403</c:v>
                </c:pt>
                <c:pt idx="6">
                  <c:v>1.9468589743589746</c:v>
                </c:pt>
                <c:pt idx="7">
                  <c:v>1.5249508547008548</c:v>
                </c:pt>
                <c:pt idx="8">
                  <c:v>1.9385427350427351</c:v>
                </c:pt>
                <c:pt idx="9">
                  <c:v>1.783615384615385</c:v>
                </c:pt>
                <c:pt idx="10">
                  <c:v>1.6107500000000001</c:v>
                </c:pt>
                <c:pt idx="11">
                  <c:v>1.9788782051282059</c:v>
                </c:pt>
                <c:pt idx="12">
                  <c:v>1.8187307692307693</c:v>
                </c:pt>
                <c:pt idx="13">
                  <c:v>1.7365769230769232</c:v>
                </c:pt>
                <c:pt idx="14">
                  <c:v>1.7781923076923078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6-4991-856A-98E6C7DE3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670781"/>
        <c:axId val="2107490107"/>
      </c:lineChart>
      <c:catAx>
        <c:axId val="1176707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07490107"/>
        <c:crosses val="autoZero"/>
        <c:auto val="1"/>
        <c:lblAlgn val="ctr"/>
        <c:lblOffset val="100"/>
        <c:noMultiLvlLbl val="1"/>
      </c:catAx>
      <c:valAx>
        <c:axId val="210749010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767078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</xdr:colOff>
      <xdr:row>41</xdr:row>
      <xdr:rowOff>104775</xdr:rowOff>
    </xdr:from>
    <xdr:ext cx="4238625" cy="3076575"/>
    <xdr:graphicFrame macro="">
      <xdr:nvGraphicFramePr>
        <xdr:cNvPr id="824695206" name="Chart 1" descr="Chart 0" title="Chart">
          <a:extLst>
            <a:ext uri="{FF2B5EF4-FFF2-40B4-BE49-F238E27FC236}">
              <a16:creationId xmlns:a16="http://schemas.microsoft.com/office/drawing/2014/main" id="{00000000-0008-0000-0300-0000A6D927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11</xdr:col>
      <xdr:colOff>276225</xdr:colOff>
      <xdr:row>41</xdr:row>
      <xdr:rowOff>104775</xdr:rowOff>
    </xdr:from>
    <xdr:ext cx="4324350" cy="3076575"/>
    <xdr:graphicFrame macro="">
      <xdr:nvGraphicFramePr>
        <xdr:cNvPr id="761029862" name="Chart 2" descr="Chart 1" title="Chart">
          <a:extLst>
            <a:ext uri="{FF2B5EF4-FFF2-40B4-BE49-F238E27FC236}">
              <a16:creationId xmlns:a16="http://schemas.microsoft.com/office/drawing/2014/main" id="{00000000-0008-0000-0300-0000E6645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7"/>
  <sheetViews>
    <sheetView topLeftCell="A3"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1"/>
      <c r="B1" s="1"/>
      <c r="C1" s="2"/>
      <c r="D1" s="3" t="s">
        <v>0</v>
      </c>
      <c r="E1" s="353" t="s">
        <v>1</v>
      </c>
      <c r="F1" s="340"/>
      <c r="G1" s="340"/>
      <c r="H1" s="340"/>
      <c r="I1" s="340"/>
      <c r="J1" s="332"/>
      <c r="K1" s="4"/>
      <c r="L1" s="4"/>
      <c r="M1" s="4"/>
      <c r="N1" s="5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9"/>
      <c r="B2" s="338" t="s">
        <v>2</v>
      </c>
      <c r="C2" s="332"/>
      <c r="D2" s="3" t="s">
        <v>3</v>
      </c>
      <c r="E2" s="10"/>
      <c r="F2" s="354" t="s">
        <v>4</v>
      </c>
      <c r="G2" s="340"/>
      <c r="H2" s="340"/>
      <c r="I2" s="332"/>
      <c r="J2" s="10"/>
      <c r="K2" s="4"/>
      <c r="L2" s="4"/>
      <c r="M2" s="4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9"/>
      <c r="B3" s="355" t="s">
        <v>5</v>
      </c>
      <c r="C3" s="332"/>
      <c r="D3" s="3" t="s">
        <v>6</v>
      </c>
      <c r="E3" s="10"/>
      <c r="F3" s="356" t="s">
        <v>7</v>
      </c>
      <c r="G3" s="340"/>
      <c r="H3" s="340"/>
      <c r="I3" s="332"/>
      <c r="J3" s="10"/>
      <c r="K3" s="4"/>
      <c r="L3" s="4"/>
      <c r="M3" s="4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9"/>
      <c r="B4" s="338" t="s">
        <v>8</v>
      </c>
      <c r="C4" s="332"/>
      <c r="D4" s="3" t="s">
        <v>9</v>
      </c>
      <c r="E4" s="10"/>
      <c r="F4" s="350" t="s">
        <v>10</v>
      </c>
      <c r="G4" s="340"/>
      <c r="H4" s="340"/>
      <c r="I4" s="332"/>
      <c r="J4" s="10"/>
      <c r="K4" s="9"/>
      <c r="L4" s="9"/>
      <c r="M4" s="9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9"/>
      <c r="B5" s="351" t="s">
        <v>11</v>
      </c>
      <c r="C5" s="332"/>
      <c r="D5" s="3">
        <v>6</v>
      </c>
      <c r="E5" s="9"/>
      <c r="F5" s="9"/>
      <c r="G5" s="9"/>
      <c r="H5" s="9"/>
      <c r="I5" s="9"/>
      <c r="J5" s="9"/>
      <c r="K5" s="9"/>
      <c r="L5" s="9"/>
      <c r="M5" s="9"/>
      <c r="N5" s="9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9"/>
      <c r="B6" s="338" t="s">
        <v>12</v>
      </c>
      <c r="C6" s="332"/>
      <c r="D6" s="14" t="s">
        <v>13</v>
      </c>
      <c r="E6" s="15"/>
      <c r="F6" s="15"/>
      <c r="G6" s="15"/>
      <c r="H6" s="15"/>
      <c r="I6" s="15"/>
      <c r="J6" s="16"/>
      <c r="K6" s="16"/>
      <c r="L6" s="16"/>
      <c r="M6" s="16" t="str">
        <f>IFERROR(SUM(M1:M5)/COUNT(M1:M5),"")</f>
        <v/>
      </c>
      <c r="N6" s="9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9"/>
      <c r="B7" s="17"/>
      <c r="C7" s="17"/>
      <c r="D7" s="14"/>
      <c r="E7" s="18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9"/>
      <c r="B8" s="352" t="s">
        <v>14</v>
      </c>
      <c r="C8" s="340"/>
      <c r="D8" s="332"/>
      <c r="E8" s="9"/>
      <c r="F8" s="9"/>
      <c r="G8" s="9"/>
      <c r="H8" s="9"/>
      <c r="I8" s="9"/>
      <c r="J8" s="9"/>
      <c r="K8" s="9"/>
      <c r="L8" s="9"/>
      <c r="M8" s="9"/>
      <c r="N8" s="9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9"/>
      <c r="B9" s="338"/>
      <c r="C9" s="332"/>
      <c r="D9" s="19"/>
      <c r="E9" s="9"/>
      <c r="F9" s="9"/>
      <c r="G9" s="9"/>
      <c r="H9" s="9"/>
      <c r="I9" s="9"/>
      <c r="J9" s="9"/>
      <c r="K9" s="9"/>
      <c r="L9" s="9"/>
      <c r="M9" s="9"/>
      <c r="N9" s="9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9"/>
      <c r="B10" s="9"/>
      <c r="C10" s="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9"/>
      <c r="B11" s="338"/>
      <c r="C11" s="332"/>
      <c r="D11" s="19"/>
      <c r="E11" s="9"/>
      <c r="F11" s="9"/>
      <c r="G11" s="9"/>
      <c r="H11" s="9"/>
      <c r="I11" s="9"/>
      <c r="J11" s="9"/>
      <c r="K11" s="9"/>
      <c r="L11" s="9"/>
      <c r="M11" s="9"/>
      <c r="N11" s="9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9"/>
      <c r="B12" s="17"/>
      <c r="C12" s="17"/>
      <c r="D12" s="14"/>
      <c r="E12" s="9"/>
      <c r="F12" s="9"/>
      <c r="G12" s="9"/>
      <c r="H12" s="9"/>
      <c r="I12" s="9"/>
      <c r="J12" s="9"/>
      <c r="K12" s="9"/>
      <c r="L12" s="9"/>
      <c r="M12" s="9"/>
      <c r="N12" s="9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0"/>
      <c r="B13" s="20"/>
      <c r="C13" s="17"/>
      <c r="D13" s="14"/>
      <c r="E13" s="17"/>
      <c r="F13" s="21"/>
      <c r="G13" s="339"/>
      <c r="H13" s="332"/>
      <c r="I13" s="339"/>
      <c r="J13" s="332"/>
      <c r="K13" s="22"/>
      <c r="L13" s="22"/>
      <c r="M13" s="22"/>
      <c r="N13" s="22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9"/>
      <c r="B14" s="331" t="s">
        <v>15</v>
      </c>
      <c r="C14" s="340"/>
      <c r="D14" s="332"/>
      <c r="E14" s="25"/>
      <c r="F14" s="26"/>
      <c r="G14" s="26"/>
      <c r="H14" s="26"/>
      <c r="I14" s="26"/>
      <c r="J14" s="26"/>
      <c r="K14" s="22"/>
      <c r="L14" s="22"/>
      <c r="M14" s="22"/>
      <c r="N14" s="22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27"/>
      <c r="B15" s="331" t="s">
        <v>16</v>
      </c>
      <c r="C15" s="340"/>
      <c r="D15" s="332"/>
      <c r="E15" s="27"/>
      <c r="F15" s="28"/>
      <c r="G15" s="29"/>
      <c r="H15" s="30"/>
      <c r="I15" s="31"/>
      <c r="J15" s="31"/>
      <c r="K15" s="32"/>
      <c r="L15" s="32"/>
      <c r="M15" s="32"/>
      <c r="N15" s="32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4"/>
      <c r="B16" s="331" t="s">
        <v>17</v>
      </c>
      <c r="C16" s="340"/>
      <c r="D16" s="332"/>
      <c r="E16" s="341" t="s">
        <v>18</v>
      </c>
      <c r="F16" s="342"/>
      <c r="G16" s="342"/>
      <c r="H16" s="342"/>
      <c r="I16" s="342"/>
      <c r="J16" s="342"/>
      <c r="K16" s="343"/>
      <c r="L16" s="34"/>
      <c r="M16" s="34"/>
      <c r="N16" s="34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4"/>
      <c r="B17" s="344" t="s">
        <v>19</v>
      </c>
      <c r="C17" s="340"/>
      <c r="D17" s="332"/>
      <c r="E17" s="345" t="s">
        <v>20</v>
      </c>
      <c r="F17" s="346"/>
      <c r="G17" s="346"/>
      <c r="H17" s="347"/>
      <c r="I17" s="348" t="s">
        <v>21</v>
      </c>
      <c r="J17" s="349"/>
      <c r="K17" s="34"/>
      <c r="L17" s="34"/>
      <c r="M17" s="34"/>
      <c r="N17" s="34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4" t="s">
        <v>22</v>
      </c>
      <c r="B18" s="36"/>
      <c r="C18" s="37" t="s">
        <v>23</v>
      </c>
      <c r="D18" s="38" t="s">
        <v>24</v>
      </c>
      <c r="E18" s="39" t="s">
        <v>25</v>
      </c>
      <c r="F18" s="40" t="s">
        <v>26</v>
      </c>
      <c r="G18" s="39" t="s">
        <v>27</v>
      </c>
      <c r="H18" s="39" t="s">
        <v>28</v>
      </c>
      <c r="I18" s="27">
        <v>100</v>
      </c>
      <c r="J18" s="27" t="s">
        <v>29</v>
      </c>
      <c r="K18" s="27" t="s">
        <v>30</v>
      </c>
      <c r="L18" s="27" t="s">
        <v>31</v>
      </c>
      <c r="M18" s="27" t="s">
        <v>32</v>
      </c>
      <c r="N18" s="27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41">
        <v>1</v>
      </c>
      <c r="B19" s="42"/>
      <c r="C19" s="43" t="s">
        <v>34</v>
      </c>
      <c r="D19" s="43" t="s">
        <v>35</v>
      </c>
      <c r="E19" s="40" t="s">
        <v>26</v>
      </c>
      <c r="F19" s="40" t="s">
        <v>26</v>
      </c>
      <c r="G19" s="32" t="s">
        <v>26</v>
      </c>
      <c r="H19" s="32" t="s">
        <v>26</v>
      </c>
      <c r="I19" s="40">
        <v>97</v>
      </c>
      <c r="J19" s="40">
        <f t="shared" ref="J19:J27" si="0">(I19/100)*100</f>
        <v>97</v>
      </c>
      <c r="K19" s="32" t="s">
        <v>26</v>
      </c>
      <c r="L19" s="328">
        <f>(E44+F44+G44+H44)/4</f>
        <v>3</v>
      </c>
      <c r="M19" s="328">
        <f>K44</f>
        <v>3</v>
      </c>
      <c r="N19" s="44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41">
        <v>2</v>
      </c>
      <c r="B20" s="42"/>
      <c r="C20" s="46" t="s">
        <v>36</v>
      </c>
      <c r="D20" s="46" t="s">
        <v>37</v>
      </c>
      <c r="E20" s="40" t="s">
        <v>26</v>
      </c>
      <c r="F20" s="47" t="s">
        <v>26</v>
      </c>
      <c r="G20" s="32" t="s">
        <v>26</v>
      </c>
      <c r="H20" s="32" t="s">
        <v>26</v>
      </c>
      <c r="I20" s="40">
        <v>96</v>
      </c>
      <c r="J20" s="40">
        <f t="shared" si="0"/>
        <v>96</v>
      </c>
      <c r="K20" s="32" t="s">
        <v>26</v>
      </c>
      <c r="L20" s="329"/>
      <c r="M20" s="329"/>
      <c r="N20" s="48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41">
        <v>3</v>
      </c>
      <c r="B21" s="42"/>
      <c r="C21" s="43" t="s">
        <v>38</v>
      </c>
      <c r="D21" s="43" t="s">
        <v>39</v>
      </c>
      <c r="E21" s="47" t="s">
        <v>26</v>
      </c>
      <c r="F21" s="40" t="s">
        <v>26</v>
      </c>
      <c r="G21" s="49" t="s">
        <v>26</v>
      </c>
      <c r="H21" s="49" t="s">
        <v>26</v>
      </c>
      <c r="I21" s="40">
        <v>95</v>
      </c>
      <c r="J21" s="40">
        <f t="shared" si="0"/>
        <v>95</v>
      </c>
      <c r="K21" s="49" t="s">
        <v>26</v>
      </c>
      <c r="L21" s="329"/>
      <c r="M21" s="329"/>
      <c r="N21" s="48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41">
        <v>4</v>
      </c>
      <c r="B22" s="42"/>
      <c r="C22" s="46" t="s">
        <v>40</v>
      </c>
      <c r="D22" s="46" t="s">
        <v>41</v>
      </c>
      <c r="E22" s="40" t="s">
        <v>26</v>
      </c>
      <c r="F22" s="47" t="s">
        <v>26</v>
      </c>
      <c r="G22" s="32" t="s">
        <v>26</v>
      </c>
      <c r="H22" s="32" t="s">
        <v>26</v>
      </c>
      <c r="I22" s="40">
        <v>96</v>
      </c>
      <c r="J22" s="40">
        <f t="shared" si="0"/>
        <v>96</v>
      </c>
      <c r="K22" s="32" t="s">
        <v>26</v>
      </c>
      <c r="L22" s="329"/>
      <c r="M22" s="329"/>
      <c r="N22" s="48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41">
        <v>8</v>
      </c>
      <c r="B23" s="42"/>
      <c r="C23" s="46" t="s">
        <v>42</v>
      </c>
      <c r="D23" s="46" t="s">
        <v>43</v>
      </c>
      <c r="E23" s="40" t="s">
        <v>26</v>
      </c>
      <c r="F23" s="47" t="s">
        <v>26</v>
      </c>
      <c r="G23" s="32" t="s">
        <v>26</v>
      </c>
      <c r="H23" s="32" t="s">
        <v>26</v>
      </c>
      <c r="I23" s="32">
        <v>96</v>
      </c>
      <c r="J23" s="40">
        <f t="shared" si="0"/>
        <v>96</v>
      </c>
      <c r="K23" s="32" t="s">
        <v>26</v>
      </c>
      <c r="L23" s="329"/>
      <c r="M23" s="329"/>
      <c r="N23" s="4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41">
        <v>9</v>
      </c>
      <c r="B24" s="42"/>
      <c r="C24" s="43" t="s">
        <v>44</v>
      </c>
      <c r="D24" s="43" t="s">
        <v>45</v>
      </c>
      <c r="E24" s="47" t="s">
        <v>26</v>
      </c>
      <c r="F24" s="40" t="s">
        <v>26</v>
      </c>
      <c r="G24" s="49" t="s">
        <v>26</v>
      </c>
      <c r="H24" s="49" t="s">
        <v>26</v>
      </c>
      <c r="I24" s="32">
        <v>97</v>
      </c>
      <c r="J24" s="40">
        <f t="shared" si="0"/>
        <v>97</v>
      </c>
      <c r="K24" s="49" t="s">
        <v>26</v>
      </c>
      <c r="L24" s="329"/>
      <c r="M24" s="329"/>
      <c r="N24" s="4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41">
        <v>12</v>
      </c>
      <c r="B25" s="42"/>
      <c r="C25" s="46" t="s">
        <v>46</v>
      </c>
      <c r="D25" s="46" t="s">
        <v>47</v>
      </c>
      <c r="E25" s="40" t="s">
        <v>26</v>
      </c>
      <c r="F25" s="47" t="s">
        <v>26</v>
      </c>
      <c r="G25" s="32" t="s">
        <v>26</v>
      </c>
      <c r="H25" s="32" t="s">
        <v>26</v>
      </c>
      <c r="I25" s="32">
        <v>96</v>
      </c>
      <c r="J25" s="40">
        <f t="shared" si="0"/>
        <v>96</v>
      </c>
      <c r="K25" s="32" t="s">
        <v>26</v>
      </c>
      <c r="L25" s="329"/>
      <c r="M25" s="329"/>
      <c r="N25" s="4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41">
        <v>13</v>
      </c>
      <c r="B26" s="42"/>
      <c r="C26" s="43" t="s">
        <v>48</v>
      </c>
      <c r="D26" s="43" t="s">
        <v>49</v>
      </c>
      <c r="E26" s="47" t="s">
        <v>26</v>
      </c>
      <c r="F26" s="40" t="s">
        <v>26</v>
      </c>
      <c r="G26" s="49" t="s">
        <v>26</v>
      </c>
      <c r="H26" s="49" t="s">
        <v>26</v>
      </c>
      <c r="I26" s="32">
        <v>97</v>
      </c>
      <c r="J26" s="40">
        <f t="shared" si="0"/>
        <v>97</v>
      </c>
      <c r="K26" s="49" t="s">
        <v>26</v>
      </c>
      <c r="L26" s="329"/>
      <c r="M26" s="329"/>
      <c r="N26" s="4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41">
        <v>14</v>
      </c>
      <c r="B27" s="42"/>
      <c r="C27" s="46" t="s">
        <v>50</v>
      </c>
      <c r="D27" s="46" t="s">
        <v>51</v>
      </c>
      <c r="E27" s="40" t="s">
        <v>26</v>
      </c>
      <c r="F27" s="47" t="s">
        <v>26</v>
      </c>
      <c r="G27" s="32" t="s">
        <v>26</v>
      </c>
      <c r="H27" s="32" t="s">
        <v>26</v>
      </c>
      <c r="I27" s="32">
        <v>97</v>
      </c>
      <c r="J27" s="40">
        <f t="shared" si="0"/>
        <v>97</v>
      </c>
      <c r="K27" s="32" t="s">
        <v>26</v>
      </c>
      <c r="L27" s="329"/>
      <c r="M27" s="329"/>
      <c r="N27" s="4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41">
        <v>15</v>
      </c>
      <c r="B28" s="42"/>
      <c r="C28" s="43" t="s">
        <v>52</v>
      </c>
      <c r="D28" s="43" t="s">
        <v>53</v>
      </c>
      <c r="E28" s="47" t="s">
        <v>26</v>
      </c>
      <c r="F28" s="40" t="s">
        <v>26</v>
      </c>
      <c r="G28" s="49" t="s">
        <v>26</v>
      </c>
      <c r="H28" s="49" t="s">
        <v>26</v>
      </c>
      <c r="I28" s="32">
        <v>96</v>
      </c>
      <c r="J28" s="40">
        <v>96</v>
      </c>
      <c r="K28" s="49" t="s">
        <v>26</v>
      </c>
      <c r="L28" s="329"/>
      <c r="M28" s="329"/>
      <c r="N28" s="4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41">
        <v>16</v>
      </c>
      <c r="B29" s="42"/>
      <c r="C29" s="46" t="s">
        <v>54</v>
      </c>
      <c r="D29" s="46" t="s">
        <v>55</v>
      </c>
      <c r="E29" s="40" t="s">
        <v>26</v>
      </c>
      <c r="F29" s="47" t="s">
        <v>26</v>
      </c>
      <c r="G29" s="32" t="s">
        <v>26</v>
      </c>
      <c r="H29" s="32" t="s">
        <v>26</v>
      </c>
      <c r="I29" s="32">
        <v>96</v>
      </c>
      <c r="J29" s="32">
        <v>96</v>
      </c>
      <c r="K29" s="32" t="s">
        <v>26</v>
      </c>
      <c r="L29" s="329"/>
      <c r="M29" s="329"/>
      <c r="N29" s="4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41">
        <v>17</v>
      </c>
      <c r="B30" s="42"/>
      <c r="C30" s="43" t="s">
        <v>56</v>
      </c>
      <c r="D30" s="43" t="s">
        <v>57</v>
      </c>
      <c r="E30" s="47" t="s">
        <v>26</v>
      </c>
      <c r="F30" s="40" t="s">
        <v>26</v>
      </c>
      <c r="G30" s="49" t="s">
        <v>26</v>
      </c>
      <c r="H30" s="49" t="s">
        <v>26</v>
      </c>
      <c r="I30" s="32">
        <v>97</v>
      </c>
      <c r="J30" s="32">
        <v>97</v>
      </c>
      <c r="K30" s="49" t="s">
        <v>26</v>
      </c>
      <c r="L30" s="329"/>
      <c r="M30" s="329"/>
      <c r="N30" s="4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41">
        <v>18</v>
      </c>
      <c r="B31" s="42"/>
      <c r="C31" s="46" t="s">
        <v>58</v>
      </c>
      <c r="D31" s="46" t="s">
        <v>59</v>
      </c>
      <c r="E31" s="40" t="s">
        <v>26</v>
      </c>
      <c r="F31" s="47" t="s">
        <v>26</v>
      </c>
      <c r="G31" s="32" t="s">
        <v>26</v>
      </c>
      <c r="H31" s="32" t="s">
        <v>26</v>
      </c>
      <c r="I31" s="32">
        <v>96</v>
      </c>
      <c r="J31" s="32">
        <v>96</v>
      </c>
      <c r="K31" s="32" t="s">
        <v>26</v>
      </c>
      <c r="L31" s="329"/>
      <c r="M31" s="329"/>
      <c r="N31" s="4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41">
        <v>19</v>
      </c>
      <c r="B32" s="42"/>
      <c r="C32" s="43" t="s">
        <v>60</v>
      </c>
      <c r="D32" s="43" t="s">
        <v>61</v>
      </c>
      <c r="E32" s="47" t="s">
        <v>26</v>
      </c>
      <c r="F32" s="40" t="s">
        <v>26</v>
      </c>
      <c r="G32" s="49" t="s">
        <v>26</v>
      </c>
      <c r="H32" s="49" t="s">
        <v>26</v>
      </c>
      <c r="I32" s="32">
        <v>97</v>
      </c>
      <c r="J32" s="32">
        <v>97</v>
      </c>
      <c r="K32" s="49" t="s">
        <v>26</v>
      </c>
      <c r="L32" s="329"/>
      <c r="M32" s="329"/>
      <c r="N32" s="4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41">
        <v>20</v>
      </c>
      <c r="B33" s="42"/>
      <c r="C33" s="46" t="s">
        <v>62</v>
      </c>
      <c r="D33" s="46" t="s">
        <v>63</v>
      </c>
      <c r="E33" s="40" t="s">
        <v>26</v>
      </c>
      <c r="F33" s="47" t="s">
        <v>26</v>
      </c>
      <c r="G33" s="32" t="s">
        <v>26</v>
      </c>
      <c r="H33" s="32" t="s">
        <v>26</v>
      </c>
      <c r="I33" s="32">
        <v>96</v>
      </c>
      <c r="J33" s="32">
        <v>96</v>
      </c>
      <c r="K33" s="32" t="s">
        <v>26</v>
      </c>
      <c r="L33" s="329"/>
      <c r="M33" s="329"/>
      <c r="N33" s="4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41">
        <v>21</v>
      </c>
      <c r="B34" s="42"/>
      <c r="C34" s="43" t="s">
        <v>64</v>
      </c>
      <c r="D34" s="43" t="s">
        <v>65</v>
      </c>
      <c r="E34" s="47" t="s">
        <v>26</v>
      </c>
      <c r="F34" s="40" t="s">
        <v>26</v>
      </c>
      <c r="G34" s="49" t="s">
        <v>26</v>
      </c>
      <c r="H34" s="49" t="s">
        <v>26</v>
      </c>
      <c r="I34" s="32">
        <v>97</v>
      </c>
      <c r="J34" s="32">
        <v>97</v>
      </c>
      <c r="K34" s="49" t="s">
        <v>26</v>
      </c>
      <c r="L34" s="329"/>
      <c r="M34" s="329"/>
      <c r="N34" s="4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41">
        <v>22</v>
      </c>
      <c r="B35" s="42"/>
      <c r="C35" s="46" t="s">
        <v>66</v>
      </c>
      <c r="D35" s="46" t="s">
        <v>67</v>
      </c>
      <c r="E35" s="40" t="s">
        <v>26</v>
      </c>
      <c r="F35" s="47" t="s">
        <v>26</v>
      </c>
      <c r="G35" s="32" t="s">
        <v>26</v>
      </c>
      <c r="H35" s="32" t="s">
        <v>26</v>
      </c>
      <c r="I35" s="32">
        <v>95</v>
      </c>
      <c r="J35" s="32">
        <v>95</v>
      </c>
      <c r="K35" s="32" t="s">
        <v>26</v>
      </c>
      <c r="L35" s="329"/>
      <c r="M35" s="329"/>
      <c r="N35" s="4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41">
        <v>23</v>
      </c>
      <c r="B36" s="42"/>
      <c r="C36" s="43" t="s">
        <v>68</v>
      </c>
      <c r="D36" s="43" t="s">
        <v>69</v>
      </c>
      <c r="E36" s="47" t="s">
        <v>26</v>
      </c>
      <c r="F36" s="40" t="s">
        <v>26</v>
      </c>
      <c r="G36" s="49" t="s">
        <v>26</v>
      </c>
      <c r="H36" s="49" t="s">
        <v>26</v>
      </c>
      <c r="I36" s="32">
        <v>96</v>
      </c>
      <c r="J36" s="32">
        <v>96</v>
      </c>
      <c r="K36" s="49" t="s">
        <v>26</v>
      </c>
      <c r="L36" s="329"/>
      <c r="M36" s="329"/>
      <c r="N36" s="4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41">
        <v>24</v>
      </c>
      <c r="B37" s="42"/>
      <c r="C37" s="46" t="s">
        <v>70</v>
      </c>
      <c r="D37" s="46" t="s">
        <v>71</v>
      </c>
      <c r="E37" s="40" t="s">
        <v>26</v>
      </c>
      <c r="F37" s="47" t="s">
        <v>26</v>
      </c>
      <c r="G37" s="32" t="s">
        <v>26</v>
      </c>
      <c r="H37" s="32" t="s">
        <v>26</v>
      </c>
      <c r="I37" s="32">
        <v>96</v>
      </c>
      <c r="J37" s="32">
        <v>96</v>
      </c>
      <c r="K37" s="32" t="s">
        <v>26</v>
      </c>
      <c r="L37" s="329"/>
      <c r="M37" s="329"/>
      <c r="N37" s="4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41">
        <v>25</v>
      </c>
      <c r="B38" s="42"/>
      <c r="C38" s="43" t="s">
        <v>72</v>
      </c>
      <c r="D38" s="43" t="s">
        <v>73</v>
      </c>
      <c r="E38" s="47" t="s">
        <v>26</v>
      </c>
      <c r="F38" s="32" t="s">
        <v>26</v>
      </c>
      <c r="G38" s="49" t="s">
        <v>26</v>
      </c>
      <c r="H38" s="49" t="s">
        <v>26</v>
      </c>
      <c r="I38" s="32">
        <v>97</v>
      </c>
      <c r="J38" s="32">
        <v>97</v>
      </c>
      <c r="K38" s="49" t="s">
        <v>26</v>
      </c>
      <c r="L38" s="329"/>
      <c r="M38" s="329"/>
      <c r="N38" s="4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41">
        <v>26</v>
      </c>
      <c r="B39" s="42"/>
      <c r="C39" s="46" t="s">
        <v>74</v>
      </c>
      <c r="D39" s="46" t="s">
        <v>75</v>
      </c>
      <c r="E39" s="32" t="s">
        <v>26</v>
      </c>
      <c r="F39" s="32" t="s">
        <v>26</v>
      </c>
      <c r="G39" s="50" t="s">
        <v>26</v>
      </c>
      <c r="H39" s="50" t="s">
        <v>26</v>
      </c>
      <c r="I39" s="32">
        <v>96</v>
      </c>
      <c r="J39" s="32">
        <v>96</v>
      </c>
      <c r="K39" s="50" t="s">
        <v>26</v>
      </c>
      <c r="L39" s="329"/>
      <c r="M39" s="329"/>
      <c r="N39" s="4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1" t="s">
        <v>76</v>
      </c>
      <c r="B40" s="332"/>
      <c r="C40" s="24">
        <v>21</v>
      </c>
      <c r="D40" s="51"/>
      <c r="E40" s="32">
        <f t="shared" ref="E40:H40" si="1">COUNTIF(E19:E39,"Y")</f>
        <v>21</v>
      </c>
      <c r="F40" s="32">
        <f t="shared" si="1"/>
        <v>21</v>
      </c>
      <c r="G40" s="32">
        <f t="shared" si="1"/>
        <v>21</v>
      </c>
      <c r="H40" s="32">
        <f t="shared" si="1"/>
        <v>21</v>
      </c>
      <c r="I40" s="32"/>
      <c r="J40" s="32"/>
      <c r="K40" s="32">
        <f>COUNTIF(K19:K39,"Y")</f>
        <v>21</v>
      </c>
      <c r="L40" s="329"/>
      <c r="M40" s="329"/>
      <c r="N40" s="4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33" t="s">
        <v>77</v>
      </c>
      <c r="B41" s="334"/>
      <c r="C41" s="24">
        <v>21</v>
      </c>
      <c r="D41" s="52" t="s">
        <v>78</v>
      </c>
      <c r="E41" s="32">
        <f>(E40/C41)*100</f>
        <v>100</v>
      </c>
      <c r="F41" s="32">
        <f>(F40/C41)*100</f>
        <v>100</v>
      </c>
      <c r="G41" s="32">
        <f>(G40/C41)*100</f>
        <v>100</v>
      </c>
      <c r="H41" s="32">
        <f>(H40/C41)*100</f>
        <v>100</v>
      </c>
      <c r="I41" s="32"/>
      <c r="J41" s="32"/>
      <c r="K41" s="32">
        <f>(K40/C41)*100</f>
        <v>100</v>
      </c>
      <c r="L41" s="329"/>
      <c r="M41" s="329"/>
      <c r="N41" s="4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41"/>
      <c r="B42" s="42"/>
      <c r="C42" s="42"/>
      <c r="D42" s="53"/>
      <c r="E42" s="32" t="str">
        <f t="shared" ref="E42:G42" si="2">IF(E41&lt;=0,"",IF((E41&gt;=60),"Attained","Not-Attained"))</f>
        <v>Attained</v>
      </c>
      <c r="F42" s="32" t="str">
        <f t="shared" si="2"/>
        <v>Attained</v>
      </c>
      <c r="G42" s="32" t="str">
        <f t="shared" si="2"/>
        <v>Attained</v>
      </c>
      <c r="H42" s="32" t="s">
        <v>79</v>
      </c>
      <c r="I42" s="32" t="str">
        <f t="shared" ref="I42:K42" si="3">IF(I41&lt;=0,"",IF((I41&gt;=60),"Attained","Not-Attained"))</f>
        <v/>
      </c>
      <c r="J42" s="32" t="str">
        <f t="shared" si="3"/>
        <v/>
      </c>
      <c r="K42" s="32" t="str">
        <f t="shared" si="3"/>
        <v>Attained</v>
      </c>
      <c r="L42" s="329"/>
      <c r="M42" s="329"/>
      <c r="N42" s="4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41"/>
      <c r="B43" s="42"/>
      <c r="C43" s="42"/>
      <c r="D43" s="53"/>
      <c r="E43" s="32"/>
      <c r="F43" s="32"/>
      <c r="G43" s="32"/>
      <c r="H43" s="32"/>
      <c r="I43" s="32"/>
      <c r="J43" s="32"/>
      <c r="K43" s="32"/>
      <c r="L43" s="329"/>
      <c r="M43" s="329"/>
      <c r="N43" s="4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41"/>
      <c r="B44" s="42"/>
      <c r="C44" s="42"/>
      <c r="D44" s="53"/>
      <c r="E44" s="54">
        <v>3</v>
      </c>
      <c r="F44" s="54">
        <v>3</v>
      </c>
      <c r="G44" s="54">
        <v>3</v>
      </c>
      <c r="H44" s="54">
        <v>3</v>
      </c>
      <c r="I44" s="32"/>
      <c r="J44" s="32"/>
      <c r="K44" s="54">
        <v>3</v>
      </c>
      <c r="L44" s="330"/>
      <c r="M44" s="330"/>
      <c r="N44" s="55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41"/>
      <c r="B45" s="42"/>
      <c r="C45" s="42"/>
      <c r="D45" s="56"/>
      <c r="E45" s="9"/>
      <c r="F45" s="9"/>
      <c r="G45" s="9"/>
      <c r="H45" s="9"/>
      <c r="I45" s="9"/>
      <c r="J45" s="9"/>
      <c r="K45" s="9"/>
      <c r="L45" s="9"/>
      <c r="M45" s="9"/>
      <c r="N45" s="9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41"/>
      <c r="B46" s="42"/>
      <c r="C46" s="42"/>
      <c r="D46" s="56"/>
      <c r="E46" s="9"/>
      <c r="F46" s="9"/>
      <c r="G46" s="9"/>
      <c r="H46" s="9"/>
      <c r="I46" s="9"/>
      <c r="J46" s="9"/>
      <c r="K46" s="9"/>
      <c r="L46" s="9"/>
      <c r="M46" s="9"/>
      <c r="N46" s="9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7">
    <mergeCell ref="E1:J1"/>
    <mergeCell ref="B2:C2"/>
    <mergeCell ref="F2:I2"/>
    <mergeCell ref="B3:C3"/>
    <mergeCell ref="F3:I3"/>
    <mergeCell ref="B4:C4"/>
    <mergeCell ref="F4:I4"/>
    <mergeCell ref="B5:C5"/>
    <mergeCell ref="B6:C6"/>
    <mergeCell ref="B8:D8"/>
    <mergeCell ref="B9:C9"/>
    <mergeCell ref="B11:C11"/>
    <mergeCell ref="G13:H13"/>
    <mergeCell ref="I13:J13"/>
    <mergeCell ref="L19:L44"/>
    <mergeCell ref="B14:D14"/>
    <mergeCell ref="B15:D15"/>
    <mergeCell ref="B16:D16"/>
    <mergeCell ref="E16:K16"/>
    <mergeCell ref="B17:D17"/>
    <mergeCell ref="E17:H17"/>
    <mergeCell ref="I17:J17"/>
    <mergeCell ref="M19:M44"/>
    <mergeCell ref="A40:B40"/>
    <mergeCell ref="A41:B41"/>
    <mergeCell ref="B164:C164"/>
    <mergeCell ref="B165:C165"/>
  </mergeCells>
  <pageMargins left="0.7" right="0.7" top="0.75" bottom="0.75" header="0" footer="0"/>
  <pageSetup paperSize="9" scale="78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224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8">
        <v>3</v>
      </c>
      <c r="F6" s="108">
        <v>0</v>
      </c>
      <c r="G6" s="108">
        <v>2</v>
      </c>
      <c r="H6" s="108">
        <v>0</v>
      </c>
      <c r="I6" s="108">
        <v>3</v>
      </c>
      <c r="J6" s="108">
        <v>0</v>
      </c>
      <c r="K6" s="108">
        <v>2</v>
      </c>
      <c r="L6" s="108">
        <v>3</v>
      </c>
      <c r="M6" s="108">
        <v>3</v>
      </c>
      <c r="N6" s="108">
        <v>2</v>
      </c>
      <c r="O6" s="108">
        <v>1</v>
      </c>
      <c r="P6" s="108">
        <v>3</v>
      </c>
      <c r="Q6" s="108">
        <v>1</v>
      </c>
      <c r="R6" s="172">
        <v>3</v>
      </c>
      <c r="S6" s="172">
        <v>2</v>
      </c>
    </row>
    <row r="7" spans="2:19" ht="15.75" customHeight="1">
      <c r="D7" s="100" t="s">
        <v>105</v>
      </c>
      <c r="E7" s="108">
        <v>2</v>
      </c>
      <c r="F7" s="108">
        <v>3</v>
      </c>
      <c r="G7" s="108">
        <v>2</v>
      </c>
      <c r="H7" s="108">
        <v>0</v>
      </c>
      <c r="I7" s="108">
        <v>2</v>
      </c>
      <c r="J7" s="108">
        <v>1</v>
      </c>
      <c r="K7" s="108">
        <v>1</v>
      </c>
      <c r="L7" s="108">
        <v>0</v>
      </c>
      <c r="M7" s="108">
        <v>3</v>
      </c>
      <c r="N7" s="108">
        <v>2</v>
      </c>
      <c r="O7" s="108">
        <v>0</v>
      </c>
      <c r="P7" s="108">
        <v>2</v>
      </c>
      <c r="Q7" s="108">
        <v>2</v>
      </c>
      <c r="R7" s="108">
        <v>0</v>
      </c>
      <c r="S7" s="108">
        <v>1</v>
      </c>
    </row>
    <row r="8" spans="2:19" ht="15.75" customHeight="1">
      <c r="D8" s="100" t="s">
        <v>106</v>
      </c>
      <c r="E8" s="108">
        <v>3</v>
      </c>
      <c r="F8" s="108">
        <v>1</v>
      </c>
      <c r="G8" s="108">
        <v>0</v>
      </c>
      <c r="H8" s="108">
        <v>0</v>
      </c>
      <c r="I8" s="108">
        <v>1</v>
      </c>
      <c r="J8" s="108">
        <v>0</v>
      </c>
      <c r="K8" s="108">
        <v>0</v>
      </c>
      <c r="L8" s="108">
        <v>2</v>
      </c>
      <c r="M8" s="108">
        <v>0</v>
      </c>
      <c r="N8" s="108">
        <v>3</v>
      </c>
      <c r="O8" s="108">
        <v>2</v>
      </c>
      <c r="P8" s="108">
        <v>2</v>
      </c>
      <c r="Q8" s="108">
        <v>3</v>
      </c>
      <c r="R8" s="108">
        <v>1</v>
      </c>
      <c r="S8" s="108">
        <v>3</v>
      </c>
    </row>
    <row r="9" spans="2:19" ht="15.75" customHeight="1">
      <c r="D9" s="100" t="s">
        <v>107</v>
      </c>
      <c r="E9" s="108">
        <v>2</v>
      </c>
      <c r="F9" s="108">
        <v>1</v>
      </c>
      <c r="G9" s="108">
        <v>1</v>
      </c>
      <c r="H9" s="108">
        <v>2</v>
      </c>
      <c r="I9" s="108">
        <v>3</v>
      </c>
      <c r="J9" s="108">
        <v>0</v>
      </c>
      <c r="K9" s="108">
        <v>0</v>
      </c>
      <c r="L9" s="108">
        <v>0</v>
      </c>
      <c r="M9" s="108">
        <v>0</v>
      </c>
      <c r="N9" s="108">
        <v>3</v>
      </c>
      <c r="O9" s="108">
        <v>2</v>
      </c>
      <c r="P9" s="108">
        <v>0</v>
      </c>
      <c r="Q9" s="108">
        <v>1</v>
      </c>
      <c r="R9" s="108">
        <v>1</v>
      </c>
      <c r="S9" s="172">
        <v>1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2.5</v>
      </c>
      <c r="F10" s="107">
        <f t="shared" si="0"/>
        <v>1.6666666666666667</v>
      </c>
      <c r="G10" s="107">
        <f t="shared" si="0"/>
        <v>1.6666666666666667</v>
      </c>
      <c r="H10" s="107">
        <f t="shared" si="0"/>
        <v>2</v>
      </c>
      <c r="I10" s="107">
        <f t="shared" si="0"/>
        <v>2.25</v>
      </c>
      <c r="J10" s="107">
        <f t="shared" si="0"/>
        <v>1</v>
      </c>
      <c r="K10" s="107">
        <f t="shared" si="0"/>
        <v>1.5</v>
      </c>
      <c r="L10" s="107">
        <f t="shared" si="0"/>
        <v>2.5</v>
      </c>
      <c r="M10" s="107">
        <f t="shared" si="0"/>
        <v>3</v>
      </c>
      <c r="N10" s="107">
        <f t="shared" si="0"/>
        <v>2.5</v>
      </c>
      <c r="O10" s="107">
        <f t="shared" si="0"/>
        <v>1.6666666666666667</v>
      </c>
      <c r="P10" s="107">
        <f t="shared" si="0"/>
        <v>2.3333333333333335</v>
      </c>
      <c r="Q10" s="107">
        <f t="shared" si="0"/>
        <v>1.75</v>
      </c>
      <c r="R10" s="107">
        <f t="shared" si="0"/>
        <v>1.6666666666666667</v>
      </c>
      <c r="S10" s="107">
        <f t="shared" si="0"/>
        <v>1.75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'GE1'!N19</f>
        <v>2.5500000000000003</v>
      </c>
      <c r="D15" s="100" t="s">
        <v>104</v>
      </c>
      <c r="E15" s="108">
        <f t="shared" ref="E15:S15" si="1">($C$15*E6/3)</f>
        <v>2.5500000000000003</v>
      </c>
      <c r="F15" s="108">
        <f t="shared" si="1"/>
        <v>0</v>
      </c>
      <c r="G15" s="108">
        <f t="shared" si="1"/>
        <v>1.7000000000000002</v>
      </c>
      <c r="H15" s="108">
        <f t="shared" si="1"/>
        <v>0</v>
      </c>
      <c r="I15" s="108">
        <f t="shared" si="1"/>
        <v>2.5500000000000003</v>
      </c>
      <c r="J15" s="108">
        <f t="shared" si="1"/>
        <v>0</v>
      </c>
      <c r="K15" s="108">
        <f t="shared" si="1"/>
        <v>1.7000000000000002</v>
      </c>
      <c r="L15" s="108">
        <f t="shared" si="1"/>
        <v>2.5500000000000003</v>
      </c>
      <c r="M15" s="108">
        <f t="shared" si="1"/>
        <v>2.5500000000000003</v>
      </c>
      <c r="N15" s="108">
        <f t="shared" si="1"/>
        <v>1.7000000000000002</v>
      </c>
      <c r="O15" s="108">
        <f t="shared" si="1"/>
        <v>0.85000000000000009</v>
      </c>
      <c r="P15" s="108">
        <f t="shared" si="1"/>
        <v>2.5500000000000003</v>
      </c>
      <c r="Q15" s="108">
        <f t="shared" si="1"/>
        <v>0.85000000000000009</v>
      </c>
      <c r="R15" s="108">
        <f t="shared" si="1"/>
        <v>2.5500000000000003</v>
      </c>
      <c r="S15" s="108">
        <f t="shared" si="1"/>
        <v>1.7000000000000002</v>
      </c>
    </row>
    <row r="16" spans="2:19" ht="15.75" customHeight="1">
      <c r="D16" s="100" t="s">
        <v>105</v>
      </c>
      <c r="E16" s="108">
        <f t="shared" ref="E16:S16" si="2">($C$15*E7/3)</f>
        <v>1.7000000000000002</v>
      </c>
      <c r="F16" s="108">
        <f t="shared" si="2"/>
        <v>2.5500000000000003</v>
      </c>
      <c r="G16" s="108">
        <f t="shared" si="2"/>
        <v>1.7000000000000002</v>
      </c>
      <c r="H16" s="108">
        <f t="shared" si="2"/>
        <v>0</v>
      </c>
      <c r="I16" s="108">
        <f t="shared" si="2"/>
        <v>1.7000000000000002</v>
      </c>
      <c r="J16" s="108">
        <f t="shared" si="2"/>
        <v>0.85000000000000009</v>
      </c>
      <c r="K16" s="108">
        <f t="shared" si="2"/>
        <v>0.85000000000000009</v>
      </c>
      <c r="L16" s="108">
        <f t="shared" si="2"/>
        <v>0</v>
      </c>
      <c r="M16" s="108">
        <f t="shared" si="2"/>
        <v>2.5500000000000003</v>
      </c>
      <c r="N16" s="108">
        <f t="shared" si="2"/>
        <v>1.7000000000000002</v>
      </c>
      <c r="O16" s="108">
        <f t="shared" si="2"/>
        <v>0</v>
      </c>
      <c r="P16" s="108">
        <f t="shared" si="2"/>
        <v>1.7000000000000002</v>
      </c>
      <c r="Q16" s="108">
        <f t="shared" si="2"/>
        <v>1.7000000000000002</v>
      </c>
      <c r="R16" s="108">
        <f t="shared" si="2"/>
        <v>0</v>
      </c>
      <c r="S16" s="108">
        <f t="shared" si="2"/>
        <v>0.85000000000000009</v>
      </c>
    </row>
    <row r="17" spans="2:19" ht="15.75" customHeight="1">
      <c r="D17" s="100" t="s">
        <v>106</v>
      </c>
      <c r="E17" s="108">
        <f t="shared" ref="E17:S17" si="3">($C$15*E8/3)</f>
        <v>2.5500000000000003</v>
      </c>
      <c r="F17" s="108">
        <f t="shared" si="3"/>
        <v>0.85000000000000009</v>
      </c>
      <c r="G17" s="108">
        <f t="shared" si="3"/>
        <v>0</v>
      </c>
      <c r="H17" s="108">
        <f t="shared" si="3"/>
        <v>0</v>
      </c>
      <c r="I17" s="108">
        <f t="shared" si="3"/>
        <v>0.85000000000000009</v>
      </c>
      <c r="J17" s="108">
        <f t="shared" si="3"/>
        <v>0</v>
      </c>
      <c r="K17" s="108">
        <f t="shared" si="3"/>
        <v>0</v>
      </c>
      <c r="L17" s="108">
        <f t="shared" si="3"/>
        <v>1.7000000000000002</v>
      </c>
      <c r="M17" s="108">
        <f t="shared" si="3"/>
        <v>0</v>
      </c>
      <c r="N17" s="108">
        <f t="shared" si="3"/>
        <v>2.5500000000000003</v>
      </c>
      <c r="O17" s="108">
        <f t="shared" si="3"/>
        <v>1.7000000000000002</v>
      </c>
      <c r="P17" s="108">
        <f t="shared" si="3"/>
        <v>1.7000000000000002</v>
      </c>
      <c r="Q17" s="108">
        <f t="shared" si="3"/>
        <v>2.5500000000000003</v>
      </c>
      <c r="R17" s="108">
        <f t="shared" si="3"/>
        <v>0.85000000000000009</v>
      </c>
      <c r="S17" s="108">
        <f t="shared" si="3"/>
        <v>2.5500000000000003</v>
      </c>
    </row>
    <row r="18" spans="2:19" ht="15.75" customHeight="1">
      <c r="D18" s="100" t="s">
        <v>107</v>
      </c>
      <c r="E18" s="108">
        <f t="shared" ref="E18:S18" si="4">($C$15*E9/3)</f>
        <v>1.7000000000000002</v>
      </c>
      <c r="F18" s="108">
        <f t="shared" si="4"/>
        <v>0.85000000000000009</v>
      </c>
      <c r="G18" s="108">
        <f t="shared" si="4"/>
        <v>0.85000000000000009</v>
      </c>
      <c r="H18" s="108">
        <f t="shared" si="4"/>
        <v>1.7000000000000002</v>
      </c>
      <c r="I18" s="108">
        <f t="shared" si="4"/>
        <v>2.5500000000000003</v>
      </c>
      <c r="J18" s="108">
        <f t="shared" si="4"/>
        <v>0</v>
      </c>
      <c r="K18" s="108">
        <f t="shared" si="4"/>
        <v>0</v>
      </c>
      <c r="L18" s="108">
        <f t="shared" si="4"/>
        <v>0</v>
      </c>
      <c r="M18" s="108">
        <f t="shared" si="4"/>
        <v>0</v>
      </c>
      <c r="N18" s="108">
        <f t="shared" si="4"/>
        <v>2.5500000000000003</v>
      </c>
      <c r="O18" s="108">
        <f t="shared" si="4"/>
        <v>1.7000000000000002</v>
      </c>
      <c r="P18" s="108">
        <f t="shared" si="4"/>
        <v>0</v>
      </c>
      <c r="Q18" s="108">
        <f t="shared" si="4"/>
        <v>0.85000000000000009</v>
      </c>
      <c r="R18" s="108">
        <f t="shared" si="4"/>
        <v>0.85000000000000009</v>
      </c>
      <c r="S18" s="108">
        <f t="shared" si="4"/>
        <v>0.85000000000000009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2.125</v>
      </c>
      <c r="F19" s="107">
        <f t="shared" si="5"/>
        <v>1.4166666666666667</v>
      </c>
      <c r="G19" s="107">
        <f t="shared" si="5"/>
        <v>1.4166666666666667</v>
      </c>
      <c r="H19" s="107">
        <f t="shared" si="5"/>
        <v>1.7000000000000002</v>
      </c>
      <c r="I19" s="107">
        <f t="shared" si="5"/>
        <v>1.9125000000000001</v>
      </c>
      <c r="J19" s="107">
        <f t="shared" si="5"/>
        <v>0.85000000000000009</v>
      </c>
      <c r="K19" s="107">
        <f t="shared" si="5"/>
        <v>1.2750000000000001</v>
      </c>
      <c r="L19" s="107">
        <f t="shared" si="5"/>
        <v>2.125</v>
      </c>
      <c r="M19" s="107">
        <f t="shared" si="5"/>
        <v>2.5500000000000003</v>
      </c>
      <c r="N19" s="107">
        <f t="shared" si="5"/>
        <v>2.1250000000000004</v>
      </c>
      <c r="O19" s="107">
        <f t="shared" si="5"/>
        <v>1.4166666666666667</v>
      </c>
      <c r="P19" s="107">
        <f t="shared" si="5"/>
        <v>1.9833333333333334</v>
      </c>
      <c r="Q19" s="107">
        <f t="shared" si="5"/>
        <v>1.4875000000000003</v>
      </c>
      <c r="R19" s="107">
        <f t="shared" si="5"/>
        <v>1.4166666666666667</v>
      </c>
      <c r="S19" s="107">
        <f t="shared" si="5"/>
        <v>1.4875000000000003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2.5</v>
      </c>
      <c r="F22" s="112">
        <f t="shared" si="6"/>
        <v>1.6666666666666667</v>
      </c>
      <c r="G22" s="112">
        <f t="shared" si="6"/>
        <v>1.6666666666666667</v>
      </c>
      <c r="H22" s="112">
        <f t="shared" si="6"/>
        <v>2</v>
      </c>
      <c r="I22" s="112">
        <f t="shared" si="6"/>
        <v>2.25</v>
      </c>
      <c r="J22" s="112">
        <f t="shared" si="6"/>
        <v>1</v>
      </c>
      <c r="K22" s="112">
        <f t="shared" si="6"/>
        <v>1.5</v>
      </c>
      <c r="L22" s="112">
        <f t="shared" si="6"/>
        <v>2.5</v>
      </c>
      <c r="M22" s="112">
        <f t="shared" si="6"/>
        <v>3</v>
      </c>
      <c r="N22" s="112">
        <f t="shared" si="6"/>
        <v>2.5</v>
      </c>
      <c r="O22" s="112">
        <f t="shared" si="6"/>
        <v>1.6666666666666667</v>
      </c>
      <c r="P22" s="112">
        <f t="shared" si="6"/>
        <v>2.3333333333333335</v>
      </c>
      <c r="Q22" s="112">
        <f t="shared" si="6"/>
        <v>1.75</v>
      </c>
      <c r="R22" s="112">
        <f t="shared" si="6"/>
        <v>1.6666666666666667</v>
      </c>
      <c r="S22" s="112">
        <f t="shared" si="6"/>
        <v>1.75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2.125</v>
      </c>
      <c r="F23" s="114">
        <f t="shared" si="7"/>
        <v>1.4166666666666667</v>
      </c>
      <c r="G23" s="114">
        <f t="shared" si="7"/>
        <v>1.4166666666666667</v>
      </c>
      <c r="H23" s="114">
        <f t="shared" si="7"/>
        <v>1.7000000000000002</v>
      </c>
      <c r="I23" s="114">
        <f t="shared" si="7"/>
        <v>1.9125000000000001</v>
      </c>
      <c r="J23" s="114">
        <f t="shared" si="7"/>
        <v>0.85000000000000009</v>
      </c>
      <c r="K23" s="114">
        <f t="shared" si="7"/>
        <v>1.2750000000000001</v>
      </c>
      <c r="L23" s="114">
        <f t="shared" si="7"/>
        <v>2.125</v>
      </c>
      <c r="M23" s="114">
        <f t="shared" si="7"/>
        <v>2.5500000000000003</v>
      </c>
      <c r="N23" s="114">
        <f t="shared" si="7"/>
        <v>2.1250000000000004</v>
      </c>
      <c r="O23" s="114">
        <f t="shared" si="7"/>
        <v>1.4166666666666667</v>
      </c>
      <c r="P23" s="114">
        <f t="shared" si="7"/>
        <v>1.9833333333333334</v>
      </c>
      <c r="Q23" s="114">
        <f t="shared" si="7"/>
        <v>1.4875000000000003</v>
      </c>
      <c r="R23" s="114">
        <f t="shared" si="7"/>
        <v>1.4166666666666667</v>
      </c>
      <c r="S23" s="114">
        <f t="shared" si="7"/>
        <v>1.4875000000000003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0.375</v>
      </c>
      <c r="F25" s="109">
        <f t="shared" si="8"/>
        <v>0.25</v>
      </c>
      <c r="G25" s="109">
        <f t="shared" si="8"/>
        <v>0.25</v>
      </c>
      <c r="H25" s="109">
        <f t="shared" si="8"/>
        <v>0.29999999999999982</v>
      </c>
      <c r="I25" s="109">
        <f t="shared" si="8"/>
        <v>0.33749999999999991</v>
      </c>
      <c r="J25" s="109">
        <f t="shared" si="8"/>
        <v>0.14999999999999991</v>
      </c>
      <c r="K25" s="109">
        <f t="shared" si="8"/>
        <v>0.22499999999999987</v>
      </c>
      <c r="L25" s="109">
        <f t="shared" si="8"/>
        <v>0.375</v>
      </c>
      <c r="M25" s="109">
        <f t="shared" si="8"/>
        <v>0.44999999999999973</v>
      </c>
      <c r="N25" s="109">
        <f t="shared" si="8"/>
        <v>0.37499999999999956</v>
      </c>
      <c r="O25" s="109">
        <f t="shared" si="8"/>
        <v>0.25</v>
      </c>
      <c r="P25" s="109">
        <f t="shared" si="8"/>
        <v>0.35000000000000009</v>
      </c>
      <c r="Q25" s="109">
        <f t="shared" si="8"/>
        <v>0.26249999999999973</v>
      </c>
      <c r="R25" s="109">
        <f t="shared" si="8"/>
        <v>0.25</v>
      </c>
      <c r="S25" s="109">
        <f t="shared" si="8"/>
        <v>0.26249999999999973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135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225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9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4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226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174" t="s">
        <v>195</v>
      </c>
      <c r="D19" s="175" t="s">
        <v>196</v>
      </c>
      <c r="E19" s="164" t="s">
        <v>197</v>
      </c>
      <c r="F19" s="164" t="s">
        <v>26</v>
      </c>
      <c r="G19" s="164" t="s">
        <v>26</v>
      </c>
      <c r="H19" s="164" t="s">
        <v>26</v>
      </c>
      <c r="I19" s="164">
        <v>80</v>
      </c>
      <c r="J19" s="164">
        <f t="shared" ref="J19:J32" si="0">(I19/100)*100</f>
        <v>80</v>
      </c>
      <c r="K19" s="164" t="str">
        <f t="shared" ref="K19:K32" si="1">IF(J19&lt;=0,"",IF((J19&gt;=60),"Y","N"))</f>
        <v>Y</v>
      </c>
      <c r="L19" s="372">
        <f>(E37+F37+G37+H37)/4</f>
        <v>1.5</v>
      </c>
      <c r="M19" s="372">
        <f>K37</f>
        <v>3</v>
      </c>
      <c r="N19" s="165">
        <f>(L19*0.2+M19*0.8)</f>
        <v>2.7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174" t="s">
        <v>198</v>
      </c>
      <c r="D20" s="175" t="s">
        <v>199</v>
      </c>
      <c r="E20" s="164" t="s">
        <v>26</v>
      </c>
      <c r="F20" s="164" t="s">
        <v>26</v>
      </c>
      <c r="G20" s="164" t="s">
        <v>197</v>
      </c>
      <c r="H20" s="164" t="s">
        <v>197</v>
      </c>
      <c r="I20" s="164">
        <v>100</v>
      </c>
      <c r="J20" s="164">
        <f t="shared" si="0"/>
        <v>100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174" t="s">
        <v>200</v>
      </c>
      <c r="D21" s="175" t="s">
        <v>201</v>
      </c>
      <c r="E21" s="164" t="s">
        <v>26</v>
      </c>
      <c r="F21" s="164" t="s">
        <v>197</v>
      </c>
      <c r="G21" s="164" t="s">
        <v>26</v>
      </c>
      <c r="H21" s="164" t="s">
        <v>26</v>
      </c>
      <c r="I21" s="164">
        <v>78</v>
      </c>
      <c r="J21" s="164">
        <f t="shared" si="0"/>
        <v>78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174" t="s">
        <v>202</v>
      </c>
      <c r="D22" s="175" t="s">
        <v>203</v>
      </c>
      <c r="E22" s="164" t="s">
        <v>26</v>
      </c>
      <c r="F22" s="164" t="s">
        <v>197</v>
      </c>
      <c r="G22" s="164" t="s">
        <v>26</v>
      </c>
      <c r="H22" s="164" t="s">
        <v>197</v>
      </c>
      <c r="I22" s="164">
        <v>75</v>
      </c>
      <c r="J22" s="164">
        <f t="shared" si="0"/>
        <v>75</v>
      </c>
      <c r="K22" s="164" t="str">
        <f t="shared" si="1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174" t="s">
        <v>204</v>
      </c>
      <c r="D23" s="175" t="s">
        <v>205</v>
      </c>
      <c r="E23" s="164" t="s">
        <v>26</v>
      </c>
      <c r="F23" s="164" t="s">
        <v>197</v>
      </c>
      <c r="G23" s="164" t="s">
        <v>26</v>
      </c>
      <c r="H23" s="164" t="s">
        <v>26</v>
      </c>
      <c r="I23" s="160">
        <v>100</v>
      </c>
      <c r="J23" s="164">
        <f t="shared" si="0"/>
        <v>100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174" t="s">
        <v>206</v>
      </c>
      <c r="D24" s="175" t="s">
        <v>207</v>
      </c>
      <c r="E24" s="164" t="s">
        <v>26</v>
      </c>
      <c r="F24" s="164" t="s">
        <v>197</v>
      </c>
      <c r="G24" s="164" t="s">
        <v>26</v>
      </c>
      <c r="H24" s="164" t="s">
        <v>26</v>
      </c>
      <c r="I24" s="160">
        <v>74</v>
      </c>
      <c r="J24" s="164">
        <f t="shared" si="0"/>
        <v>74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174" t="s">
        <v>208</v>
      </c>
      <c r="D25" s="175" t="s">
        <v>209</v>
      </c>
      <c r="E25" s="164" t="s">
        <v>26</v>
      </c>
      <c r="F25" s="164" t="s">
        <v>197</v>
      </c>
      <c r="G25" s="164" t="s">
        <v>197</v>
      </c>
      <c r="H25" s="164" t="s">
        <v>197</v>
      </c>
      <c r="I25" s="160">
        <v>76</v>
      </c>
      <c r="J25" s="164">
        <f t="shared" si="0"/>
        <v>76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174" t="s">
        <v>210</v>
      </c>
      <c r="D26" s="175" t="s">
        <v>211</v>
      </c>
      <c r="E26" s="164" t="s">
        <v>197</v>
      </c>
      <c r="F26" s="164" t="s">
        <v>26</v>
      </c>
      <c r="G26" s="164" t="s">
        <v>197</v>
      </c>
      <c r="H26" s="164" t="s">
        <v>26</v>
      </c>
      <c r="I26" s="160">
        <v>100</v>
      </c>
      <c r="J26" s="164">
        <f t="shared" si="0"/>
        <v>100</v>
      </c>
      <c r="K26" s="164" t="str">
        <f t="shared" si="1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58"/>
      <c r="C27" s="174" t="s">
        <v>212</v>
      </c>
      <c r="D27" s="175" t="s">
        <v>213</v>
      </c>
      <c r="E27" s="164" t="s">
        <v>26</v>
      </c>
      <c r="F27" s="164" t="s">
        <v>26</v>
      </c>
      <c r="G27" s="164" t="s">
        <v>26</v>
      </c>
      <c r="H27" s="164" t="s">
        <v>26</v>
      </c>
      <c r="I27" s="160">
        <v>100</v>
      </c>
      <c r="J27" s="164">
        <f t="shared" si="0"/>
        <v>100</v>
      </c>
      <c r="K27" s="164" t="str">
        <f t="shared" si="1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58"/>
      <c r="C28" s="174" t="s">
        <v>214</v>
      </c>
      <c r="D28" s="175" t="s">
        <v>215</v>
      </c>
      <c r="E28" s="164" t="s">
        <v>26</v>
      </c>
      <c r="F28" s="164" t="s">
        <v>26</v>
      </c>
      <c r="G28" s="164" t="s">
        <v>26</v>
      </c>
      <c r="H28" s="164" t="s">
        <v>197</v>
      </c>
      <c r="I28" s="160">
        <v>100</v>
      </c>
      <c r="J28" s="164">
        <f t="shared" si="0"/>
        <v>100</v>
      </c>
      <c r="K28" s="164" t="str">
        <f t="shared" si="1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58"/>
      <c r="C29" s="174" t="s">
        <v>216</v>
      </c>
      <c r="D29" s="175" t="s">
        <v>217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0">
        <v>100</v>
      </c>
      <c r="J29" s="164">
        <f t="shared" si="0"/>
        <v>100</v>
      </c>
      <c r="K29" s="164" t="str">
        <f t="shared" si="1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58"/>
      <c r="C30" s="174" t="s">
        <v>218</v>
      </c>
      <c r="D30" s="175" t="s">
        <v>219</v>
      </c>
      <c r="E30" s="164" t="s">
        <v>26</v>
      </c>
      <c r="F30" s="164" t="s">
        <v>26</v>
      </c>
      <c r="G30" s="164" t="s">
        <v>197</v>
      </c>
      <c r="H30" s="164" t="s">
        <v>26</v>
      </c>
      <c r="I30" s="160">
        <v>100</v>
      </c>
      <c r="J30" s="164">
        <f t="shared" si="0"/>
        <v>100</v>
      </c>
      <c r="K30" s="164" t="str">
        <f t="shared" si="1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58"/>
      <c r="C31" s="174" t="s">
        <v>220</v>
      </c>
      <c r="D31" s="175" t="s">
        <v>221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100</v>
      </c>
      <c r="J31" s="164">
        <f t="shared" si="0"/>
        <v>100</v>
      </c>
      <c r="K31" s="164" t="str">
        <f t="shared" si="1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58"/>
      <c r="C32" s="174" t="s">
        <v>222</v>
      </c>
      <c r="D32" s="175" t="s">
        <v>223</v>
      </c>
      <c r="E32" s="164" t="s">
        <v>197</v>
      </c>
      <c r="F32" s="164" t="s">
        <v>26</v>
      </c>
      <c r="G32" s="164" t="s">
        <v>197</v>
      </c>
      <c r="H32" s="164" t="s">
        <v>26</v>
      </c>
      <c r="I32" s="160">
        <v>74</v>
      </c>
      <c r="J32" s="164">
        <f t="shared" si="0"/>
        <v>74</v>
      </c>
      <c r="K32" s="164" t="str">
        <f t="shared" si="1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15.5" customHeight="1">
      <c r="A33" s="337" t="s">
        <v>76</v>
      </c>
      <c r="B33" s="332"/>
      <c r="C33" s="77">
        <f>COUNTA(A19:A32)</f>
        <v>14</v>
      </c>
      <c r="D33" s="176"/>
      <c r="E33" s="160">
        <f t="shared" ref="E33:H33" si="2">COUNTIF(E19:E32,"Y")</f>
        <v>11</v>
      </c>
      <c r="F33" s="160">
        <f t="shared" si="2"/>
        <v>9</v>
      </c>
      <c r="G33" s="160">
        <f t="shared" si="2"/>
        <v>9</v>
      </c>
      <c r="H33" s="160">
        <f t="shared" si="2"/>
        <v>10</v>
      </c>
      <c r="I33" s="160"/>
      <c r="J33" s="160"/>
      <c r="K33" s="160">
        <f>COUNTIF(K19:K32,"Y")</f>
        <v>14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87.75" customHeight="1">
      <c r="A34" s="383" t="s">
        <v>77</v>
      </c>
      <c r="B34" s="334"/>
      <c r="C34" s="77">
        <v>14</v>
      </c>
      <c r="D34" s="177" t="s">
        <v>78</v>
      </c>
      <c r="E34" s="160">
        <f>(E33/C34)*100</f>
        <v>78.571428571428569</v>
      </c>
      <c r="F34" s="160">
        <f>(F33/C34)*100</f>
        <v>64.285714285714292</v>
      </c>
      <c r="G34" s="160">
        <f>(G33/C34)*100</f>
        <v>64.285714285714292</v>
      </c>
      <c r="H34" s="160">
        <f>(H33/C34)*100</f>
        <v>71.428571428571431</v>
      </c>
      <c r="I34" s="160"/>
      <c r="J34" s="160"/>
      <c r="K34" s="160">
        <f>(K33/C34)*100</f>
        <v>100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39.75" customHeight="1">
      <c r="A35" s="57"/>
      <c r="B35" s="58"/>
      <c r="C35" s="58"/>
      <c r="D35" s="178"/>
      <c r="E35" s="179" t="str">
        <f t="shared" ref="E35:K35" si="3">IF(E34&lt;=0,"",IF((E34&gt;=60),"Attained","Not-Attained"))</f>
        <v>Attained</v>
      </c>
      <c r="F35" s="179" t="str">
        <f t="shared" si="3"/>
        <v>Attained</v>
      </c>
      <c r="G35" s="179" t="str">
        <f t="shared" si="3"/>
        <v>Attained</v>
      </c>
      <c r="H35" s="179" t="str">
        <f t="shared" si="3"/>
        <v>Attained</v>
      </c>
      <c r="I35" s="160" t="str">
        <f t="shared" si="3"/>
        <v/>
      </c>
      <c r="J35" s="160" t="str">
        <f t="shared" si="3"/>
        <v/>
      </c>
      <c r="K35" s="160" t="str">
        <f t="shared" si="3"/>
        <v>Attained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" customHeight="1">
      <c r="A36" s="57"/>
      <c r="B36" s="58"/>
      <c r="C36" s="58"/>
      <c r="D36" s="178"/>
      <c r="E36" s="160"/>
      <c r="F36" s="160"/>
      <c r="G36" s="160"/>
      <c r="H36" s="160"/>
      <c r="I36" s="160"/>
      <c r="J36" s="160"/>
      <c r="K36" s="160"/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" customHeight="1">
      <c r="A37" s="57"/>
      <c r="B37" s="58"/>
      <c r="C37" s="58"/>
      <c r="D37" s="178"/>
      <c r="E37" s="169">
        <v>2</v>
      </c>
      <c r="F37" s="169">
        <v>1</v>
      </c>
      <c r="G37" s="169">
        <v>1</v>
      </c>
      <c r="H37" s="169">
        <v>2</v>
      </c>
      <c r="I37" s="160"/>
      <c r="J37" s="160"/>
      <c r="K37" s="169">
        <v>3</v>
      </c>
      <c r="L37" s="330"/>
      <c r="M37" s="330"/>
      <c r="N37" s="170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" customHeight="1">
      <c r="A38" s="57"/>
      <c r="B38" s="58"/>
      <c r="C38" s="58"/>
      <c r="D38" s="5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" customHeight="1">
      <c r="A39" s="57"/>
      <c r="B39" s="58"/>
      <c r="C39" s="58"/>
      <c r="D39" s="5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" customHeight="1">
      <c r="A40" s="57"/>
      <c r="B40" s="58"/>
      <c r="C40" s="58"/>
      <c r="D40" s="5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" customHeight="1">
      <c r="A41" s="57"/>
      <c r="B41" s="58"/>
      <c r="C41" s="58"/>
      <c r="D41" s="5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" customHeight="1">
      <c r="A42" s="57"/>
      <c r="B42" s="58"/>
      <c r="C42" s="58"/>
      <c r="D42" s="60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5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5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/>
      <c r="B46" s="61"/>
      <c r="C46" s="61"/>
      <c r="D46" s="61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57"/>
      <c r="B47" s="61"/>
      <c r="C47" s="61"/>
      <c r="D47" s="61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57"/>
      <c r="B48" s="61"/>
      <c r="C48" s="61"/>
      <c r="D48" s="61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57"/>
      <c r="B49" s="61"/>
      <c r="C49" s="61"/>
      <c r="D49" s="61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57"/>
      <c r="B50" s="61"/>
      <c r="C50" s="61"/>
      <c r="D50" s="61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57"/>
      <c r="B51" s="61"/>
      <c r="C51" s="61"/>
      <c r="D51" s="61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57"/>
      <c r="B52" s="61"/>
      <c r="C52" s="61"/>
      <c r="D52" s="61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3.5" customHeight="1">
      <c r="A111" s="62"/>
      <c r="B111" s="63"/>
      <c r="C111" s="63"/>
      <c r="D111" s="64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3.5" customHeight="1">
      <c r="A112" s="62"/>
      <c r="B112" s="63"/>
      <c r="C112" s="63"/>
      <c r="D112" s="64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3.5" customHeight="1">
      <c r="A113" s="62"/>
      <c r="B113" s="63"/>
      <c r="C113" s="63"/>
      <c r="D113" s="64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3.5" customHeight="1">
      <c r="A114" s="62"/>
      <c r="B114" s="63"/>
      <c r="C114" s="63"/>
      <c r="D114" s="64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3.5" customHeight="1">
      <c r="A115" s="62"/>
      <c r="B115" s="63"/>
      <c r="C115" s="63"/>
      <c r="D115" s="64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3.5" customHeight="1">
      <c r="A116" s="62"/>
      <c r="B116" s="63"/>
      <c r="C116" s="63"/>
      <c r="D116" s="6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3.5" customHeight="1">
      <c r="A117" s="62"/>
      <c r="B117" s="63"/>
      <c r="C117" s="63"/>
      <c r="D117" s="64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6"/>
      <c r="C123" s="66"/>
      <c r="D123" s="6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4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4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4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3"/>
      <c r="C130" s="63"/>
      <c r="D130" s="6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68"/>
      <c r="B135" s="69"/>
      <c r="C135" s="70"/>
      <c r="D135" s="71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68"/>
      <c r="B136" s="69"/>
      <c r="C136" s="70"/>
      <c r="D136" s="71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68"/>
      <c r="B137" s="69"/>
      <c r="C137" s="70"/>
      <c r="D137" s="71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68"/>
      <c r="B138" s="69"/>
      <c r="C138" s="70"/>
      <c r="D138" s="71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68"/>
      <c r="B139" s="69"/>
      <c r="C139" s="70"/>
      <c r="D139" s="71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68"/>
      <c r="B140" s="69"/>
      <c r="C140" s="70"/>
      <c r="D140" s="71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68"/>
      <c r="B141" s="69"/>
      <c r="C141" s="70"/>
      <c r="D141" s="71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2"/>
      <c r="D145" s="7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2"/>
      <c r="D146" s="7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2"/>
      <c r="D147" s="7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2"/>
      <c r="D148" s="7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>
        <v>146</v>
      </c>
      <c r="B149" s="69"/>
      <c r="C149" s="72"/>
      <c r="D149" s="7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>
        <v>147</v>
      </c>
      <c r="B150" s="69"/>
      <c r="C150" s="72"/>
      <c r="D150" s="7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>
        <v>148</v>
      </c>
      <c r="B151" s="69"/>
      <c r="C151" s="72"/>
      <c r="D151" s="7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>
        <v>149</v>
      </c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>
        <v>150</v>
      </c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>
        <v>151</v>
      </c>
      <c r="B154" s="74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>
        <v>152</v>
      </c>
      <c r="B155" s="69"/>
      <c r="C155" s="72"/>
      <c r="D155" s="73"/>
      <c r="E155" s="75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6.5" customHeight="1">
      <c r="A156" s="68">
        <v>153</v>
      </c>
      <c r="B156" s="69"/>
      <c r="C156" s="72"/>
      <c r="D156" s="73"/>
      <c r="E156" s="75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80.25" customHeight="1">
      <c r="A157" s="76"/>
      <c r="B157" s="335" t="s">
        <v>76</v>
      </c>
      <c r="C157" s="336"/>
      <c r="D157" s="77">
        <f>COUNTA(D19:D156)</f>
        <v>15</v>
      </c>
      <c r="E157" s="78" t="s">
        <v>80</v>
      </c>
      <c r="F157" s="79" t="e">
        <f>COUNTIF(#REF!,"3")</f>
        <v>#REF!</v>
      </c>
      <c r="G157" s="79" t="s">
        <v>81</v>
      </c>
      <c r="H157" s="78" t="e">
        <f>COUNTIF(#REF!,"2")</f>
        <v>#REF!</v>
      </c>
      <c r="I157" s="79" t="s">
        <v>82</v>
      </c>
      <c r="J157" s="78" t="e">
        <f>COUNTIF(#REF!,"1")</f>
        <v>#REF!</v>
      </c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72" customHeight="1">
      <c r="A158" s="80"/>
      <c r="B158" s="337" t="s">
        <v>77</v>
      </c>
      <c r="C158" s="332"/>
      <c r="D158" s="77" t="e">
        <f>COUNTIF(#REF!,"&gt;0")</f>
        <v>#REF!</v>
      </c>
      <c r="E158" s="81" t="s">
        <v>78</v>
      </c>
      <c r="F158" s="82" t="e">
        <f>F157/D158*100</f>
        <v>#REF!</v>
      </c>
      <c r="G158" s="83" t="s">
        <v>83</v>
      </c>
      <c r="H158" s="82" t="e">
        <f>H157/D158*100</f>
        <v>#REF!</v>
      </c>
      <c r="I158" s="83" t="s">
        <v>84</v>
      </c>
      <c r="J158" s="82" t="e">
        <f>J157/D158*100</f>
        <v>#REF!</v>
      </c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1" customHeight="1">
      <c r="A159" s="8"/>
      <c r="B159" s="8"/>
      <c r="C159" s="75"/>
      <c r="D159" s="84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75"/>
      <c r="D160" s="84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75"/>
      <c r="D161" s="84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75"/>
      <c r="D162" s="84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75"/>
      <c r="D163" s="84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75"/>
      <c r="D164" s="84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75"/>
      <c r="D165" s="84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29">
    <mergeCell ref="L19:L37"/>
    <mergeCell ref="M19:M37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33:B33"/>
    <mergeCell ref="A34:B34"/>
    <mergeCell ref="B157:C157"/>
    <mergeCell ref="B158:C158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224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8">
        <v>3</v>
      </c>
      <c r="F6" s="108">
        <v>3</v>
      </c>
      <c r="G6" s="108">
        <v>1</v>
      </c>
      <c r="H6" s="108">
        <v>2</v>
      </c>
      <c r="I6" s="108">
        <v>1</v>
      </c>
      <c r="J6" s="108">
        <v>3</v>
      </c>
      <c r="K6" s="108">
        <v>0</v>
      </c>
      <c r="L6" s="108">
        <v>2</v>
      </c>
      <c r="M6" s="108">
        <v>1</v>
      </c>
      <c r="N6" s="108">
        <v>3</v>
      </c>
      <c r="O6" s="108">
        <v>3</v>
      </c>
      <c r="P6" s="108">
        <v>3</v>
      </c>
      <c r="Q6" s="108">
        <v>3</v>
      </c>
      <c r="R6" s="172">
        <v>2</v>
      </c>
      <c r="S6" s="172">
        <v>1</v>
      </c>
    </row>
    <row r="7" spans="2:19" ht="15.75" customHeight="1">
      <c r="D7" s="100" t="s">
        <v>105</v>
      </c>
      <c r="E7" s="108">
        <v>1</v>
      </c>
      <c r="F7" s="108">
        <v>2</v>
      </c>
      <c r="G7" s="108">
        <v>0</v>
      </c>
      <c r="H7" s="108">
        <v>1</v>
      </c>
      <c r="I7" s="108">
        <v>2</v>
      </c>
      <c r="J7" s="108">
        <v>3</v>
      </c>
      <c r="K7" s="108">
        <v>0</v>
      </c>
      <c r="L7" s="108">
        <v>1</v>
      </c>
      <c r="M7" s="108">
        <v>3</v>
      </c>
      <c r="N7" s="108">
        <v>0</v>
      </c>
      <c r="O7" s="108">
        <v>2</v>
      </c>
      <c r="P7" s="108">
        <v>2</v>
      </c>
      <c r="Q7" s="108">
        <v>2</v>
      </c>
      <c r="R7" s="108">
        <v>0</v>
      </c>
      <c r="S7" s="108">
        <v>0</v>
      </c>
    </row>
    <row r="8" spans="2:19" ht="15.75" customHeight="1">
      <c r="D8" s="100" t="s">
        <v>106</v>
      </c>
      <c r="E8" s="108">
        <v>3</v>
      </c>
      <c r="F8" s="108">
        <v>3</v>
      </c>
      <c r="G8" s="108">
        <v>3</v>
      </c>
      <c r="H8" s="108">
        <v>3</v>
      </c>
      <c r="I8" s="108">
        <v>1</v>
      </c>
      <c r="J8" s="108">
        <v>2</v>
      </c>
      <c r="K8" s="108">
        <v>3</v>
      </c>
      <c r="L8" s="108">
        <v>0</v>
      </c>
      <c r="M8" s="108">
        <v>3</v>
      </c>
      <c r="N8" s="108">
        <v>1</v>
      </c>
      <c r="O8" s="108">
        <v>0</v>
      </c>
      <c r="P8" s="108">
        <v>1</v>
      </c>
      <c r="Q8" s="108">
        <v>3</v>
      </c>
      <c r="R8" s="108">
        <v>3</v>
      </c>
      <c r="S8" s="108">
        <v>1</v>
      </c>
    </row>
    <row r="9" spans="2:19" ht="15.75" customHeight="1">
      <c r="D9" s="100" t="s">
        <v>107</v>
      </c>
      <c r="E9" s="108">
        <v>3</v>
      </c>
      <c r="F9" s="108">
        <v>2</v>
      </c>
      <c r="G9" s="108">
        <v>0</v>
      </c>
      <c r="H9" s="108">
        <v>0</v>
      </c>
      <c r="I9" s="108">
        <v>0</v>
      </c>
      <c r="J9" s="108">
        <v>0</v>
      </c>
      <c r="K9" s="108">
        <v>1</v>
      </c>
      <c r="L9" s="108">
        <v>0</v>
      </c>
      <c r="M9" s="108">
        <v>0</v>
      </c>
      <c r="N9" s="108">
        <v>0</v>
      </c>
      <c r="O9" s="108">
        <v>0</v>
      </c>
      <c r="P9" s="108">
        <v>0</v>
      </c>
      <c r="Q9" s="108">
        <v>0</v>
      </c>
      <c r="R9" s="108">
        <v>1</v>
      </c>
      <c r="S9" s="172">
        <v>1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2.5</v>
      </c>
      <c r="F10" s="107">
        <f t="shared" si="0"/>
        <v>2.5</v>
      </c>
      <c r="G10" s="107">
        <f t="shared" si="0"/>
        <v>2</v>
      </c>
      <c r="H10" s="107">
        <f t="shared" si="0"/>
        <v>2</v>
      </c>
      <c r="I10" s="107">
        <f t="shared" si="0"/>
        <v>1.3333333333333333</v>
      </c>
      <c r="J10" s="107">
        <f t="shared" si="0"/>
        <v>2.6666666666666665</v>
      </c>
      <c r="K10" s="107">
        <f t="shared" si="0"/>
        <v>2</v>
      </c>
      <c r="L10" s="107">
        <f t="shared" si="0"/>
        <v>1.5</v>
      </c>
      <c r="M10" s="107">
        <f t="shared" si="0"/>
        <v>2.3333333333333335</v>
      </c>
      <c r="N10" s="107">
        <f t="shared" si="0"/>
        <v>2</v>
      </c>
      <c r="O10" s="107">
        <f t="shared" si="0"/>
        <v>2.5</v>
      </c>
      <c r="P10" s="107">
        <f t="shared" si="0"/>
        <v>2</v>
      </c>
      <c r="Q10" s="107">
        <f t="shared" si="0"/>
        <v>2.6666666666666665</v>
      </c>
      <c r="R10" s="107">
        <f t="shared" si="0"/>
        <v>2</v>
      </c>
      <c r="S10" s="107">
        <f t="shared" si="0"/>
        <v>1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AECC1!N19</f>
        <v>2.7</v>
      </c>
      <c r="D15" s="100" t="s">
        <v>104</v>
      </c>
      <c r="E15" s="108">
        <f t="shared" ref="E15:S15" si="1">($C$15*E6/3)</f>
        <v>2.7000000000000006</v>
      </c>
      <c r="F15" s="108">
        <f t="shared" si="1"/>
        <v>2.7000000000000006</v>
      </c>
      <c r="G15" s="108">
        <f t="shared" si="1"/>
        <v>0.9</v>
      </c>
      <c r="H15" s="108">
        <f t="shared" si="1"/>
        <v>1.8</v>
      </c>
      <c r="I15" s="108">
        <f t="shared" si="1"/>
        <v>0.9</v>
      </c>
      <c r="J15" s="108">
        <f t="shared" si="1"/>
        <v>2.7000000000000006</v>
      </c>
      <c r="K15" s="108">
        <f t="shared" si="1"/>
        <v>0</v>
      </c>
      <c r="L15" s="108">
        <f t="shared" si="1"/>
        <v>1.8</v>
      </c>
      <c r="M15" s="108">
        <f t="shared" si="1"/>
        <v>0.9</v>
      </c>
      <c r="N15" s="108">
        <f t="shared" si="1"/>
        <v>2.7000000000000006</v>
      </c>
      <c r="O15" s="108">
        <f t="shared" si="1"/>
        <v>2.7000000000000006</v>
      </c>
      <c r="P15" s="108">
        <f t="shared" si="1"/>
        <v>2.7000000000000006</v>
      </c>
      <c r="Q15" s="108">
        <f t="shared" si="1"/>
        <v>2.7000000000000006</v>
      </c>
      <c r="R15" s="108">
        <f t="shared" si="1"/>
        <v>1.8</v>
      </c>
      <c r="S15" s="108">
        <f t="shared" si="1"/>
        <v>0.9</v>
      </c>
    </row>
    <row r="16" spans="2:19" ht="15.75" customHeight="1">
      <c r="D16" s="100" t="s">
        <v>105</v>
      </c>
      <c r="E16" s="108">
        <f t="shared" ref="E16:S16" si="2">($C$15*E7/3)</f>
        <v>0.9</v>
      </c>
      <c r="F16" s="108">
        <f t="shared" si="2"/>
        <v>1.8</v>
      </c>
      <c r="G16" s="108">
        <f t="shared" si="2"/>
        <v>0</v>
      </c>
      <c r="H16" s="108">
        <f t="shared" si="2"/>
        <v>0.9</v>
      </c>
      <c r="I16" s="108">
        <f t="shared" si="2"/>
        <v>1.8</v>
      </c>
      <c r="J16" s="108">
        <f t="shared" si="2"/>
        <v>2.7000000000000006</v>
      </c>
      <c r="K16" s="108">
        <f t="shared" si="2"/>
        <v>0</v>
      </c>
      <c r="L16" s="108">
        <f t="shared" si="2"/>
        <v>0.9</v>
      </c>
      <c r="M16" s="108">
        <f t="shared" si="2"/>
        <v>2.7000000000000006</v>
      </c>
      <c r="N16" s="108">
        <f t="shared" si="2"/>
        <v>0</v>
      </c>
      <c r="O16" s="108">
        <f t="shared" si="2"/>
        <v>1.8</v>
      </c>
      <c r="P16" s="108">
        <f t="shared" si="2"/>
        <v>1.8</v>
      </c>
      <c r="Q16" s="108">
        <f t="shared" si="2"/>
        <v>1.8</v>
      </c>
      <c r="R16" s="108">
        <f t="shared" si="2"/>
        <v>0</v>
      </c>
      <c r="S16" s="108">
        <f t="shared" si="2"/>
        <v>0</v>
      </c>
    </row>
    <row r="17" spans="2:19" ht="15.75" customHeight="1">
      <c r="D17" s="100" t="s">
        <v>106</v>
      </c>
      <c r="E17" s="108">
        <f t="shared" ref="E17:S17" si="3">($C$15*E8/3)</f>
        <v>2.7000000000000006</v>
      </c>
      <c r="F17" s="108">
        <f t="shared" si="3"/>
        <v>2.7000000000000006</v>
      </c>
      <c r="G17" s="108">
        <f t="shared" si="3"/>
        <v>2.7000000000000006</v>
      </c>
      <c r="H17" s="108">
        <f t="shared" si="3"/>
        <v>2.7000000000000006</v>
      </c>
      <c r="I17" s="108">
        <f t="shared" si="3"/>
        <v>0.9</v>
      </c>
      <c r="J17" s="108">
        <f t="shared" si="3"/>
        <v>1.8</v>
      </c>
      <c r="K17" s="108">
        <f t="shared" si="3"/>
        <v>2.7000000000000006</v>
      </c>
      <c r="L17" s="108">
        <f t="shared" si="3"/>
        <v>0</v>
      </c>
      <c r="M17" s="108">
        <f t="shared" si="3"/>
        <v>2.7000000000000006</v>
      </c>
      <c r="N17" s="108">
        <f t="shared" si="3"/>
        <v>0.9</v>
      </c>
      <c r="O17" s="108">
        <f t="shared" si="3"/>
        <v>0</v>
      </c>
      <c r="P17" s="108">
        <f t="shared" si="3"/>
        <v>0.9</v>
      </c>
      <c r="Q17" s="108">
        <f t="shared" si="3"/>
        <v>2.7000000000000006</v>
      </c>
      <c r="R17" s="108">
        <f t="shared" si="3"/>
        <v>2.7000000000000006</v>
      </c>
      <c r="S17" s="108">
        <f t="shared" si="3"/>
        <v>0.9</v>
      </c>
    </row>
    <row r="18" spans="2:19" ht="15.75" customHeight="1">
      <c r="D18" s="100" t="s">
        <v>107</v>
      </c>
      <c r="E18" s="108">
        <f t="shared" ref="E18:S18" si="4">($C$15*E9/3)</f>
        <v>2.7000000000000006</v>
      </c>
      <c r="F18" s="108">
        <f t="shared" si="4"/>
        <v>1.8</v>
      </c>
      <c r="G18" s="108">
        <f t="shared" si="4"/>
        <v>0</v>
      </c>
      <c r="H18" s="108">
        <f t="shared" si="4"/>
        <v>0</v>
      </c>
      <c r="I18" s="108">
        <f t="shared" si="4"/>
        <v>0</v>
      </c>
      <c r="J18" s="108">
        <f t="shared" si="4"/>
        <v>0</v>
      </c>
      <c r="K18" s="108">
        <f t="shared" si="4"/>
        <v>0.9</v>
      </c>
      <c r="L18" s="108">
        <f t="shared" si="4"/>
        <v>0</v>
      </c>
      <c r="M18" s="108">
        <f t="shared" si="4"/>
        <v>0</v>
      </c>
      <c r="N18" s="108">
        <f t="shared" si="4"/>
        <v>0</v>
      </c>
      <c r="O18" s="108">
        <f t="shared" si="4"/>
        <v>0</v>
      </c>
      <c r="P18" s="108">
        <f t="shared" si="4"/>
        <v>0</v>
      </c>
      <c r="Q18" s="108">
        <f t="shared" si="4"/>
        <v>0</v>
      </c>
      <c r="R18" s="108">
        <f t="shared" si="4"/>
        <v>0.9</v>
      </c>
      <c r="S18" s="108">
        <f t="shared" si="4"/>
        <v>0.9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2.2500000000000004</v>
      </c>
      <c r="F19" s="107">
        <f t="shared" si="5"/>
        <v>2.2500000000000004</v>
      </c>
      <c r="G19" s="107">
        <f t="shared" si="5"/>
        <v>1.8000000000000003</v>
      </c>
      <c r="H19" s="107">
        <f t="shared" si="5"/>
        <v>1.8</v>
      </c>
      <c r="I19" s="107">
        <f t="shared" si="5"/>
        <v>1.2</v>
      </c>
      <c r="J19" s="107">
        <f t="shared" si="5"/>
        <v>2.4000000000000004</v>
      </c>
      <c r="K19" s="107">
        <f t="shared" si="5"/>
        <v>1.8000000000000003</v>
      </c>
      <c r="L19" s="107">
        <f t="shared" si="5"/>
        <v>1.35</v>
      </c>
      <c r="M19" s="107">
        <f t="shared" si="5"/>
        <v>2.1</v>
      </c>
      <c r="N19" s="107">
        <f t="shared" si="5"/>
        <v>1.8000000000000003</v>
      </c>
      <c r="O19" s="107">
        <f t="shared" si="5"/>
        <v>2.2500000000000004</v>
      </c>
      <c r="P19" s="107">
        <f t="shared" si="5"/>
        <v>1.8000000000000005</v>
      </c>
      <c r="Q19" s="107">
        <f t="shared" si="5"/>
        <v>2.4000000000000004</v>
      </c>
      <c r="R19" s="107">
        <f t="shared" si="5"/>
        <v>1.8000000000000005</v>
      </c>
      <c r="S19" s="107">
        <f t="shared" si="5"/>
        <v>0.9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2.5</v>
      </c>
      <c r="F22" s="112">
        <f t="shared" si="6"/>
        <v>2.5</v>
      </c>
      <c r="G22" s="112">
        <f t="shared" si="6"/>
        <v>2</v>
      </c>
      <c r="H22" s="112">
        <f t="shared" si="6"/>
        <v>2</v>
      </c>
      <c r="I22" s="112">
        <f t="shared" si="6"/>
        <v>1.3333333333333333</v>
      </c>
      <c r="J22" s="112">
        <f t="shared" si="6"/>
        <v>2.6666666666666665</v>
      </c>
      <c r="K22" s="112">
        <f t="shared" si="6"/>
        <v>2</v>
      </c>
      <c r="L22" s="112">
        <f t="shared" si="6"/>
        <v>1.5</v>
      </c>
      <c r="M22" s="112">
        <f t="shared" si="6"/>
        <v>2.3333333333333335</v>
      </c>
      <c r="N22" s="112">
        <f t="shared" si="6"/>
        <v>2</v>
      </c>
      <c r="O22" s="112">
        <f t="shared" si="6"/>
        <v>2.5</v>
      </c>
      <c r="P22" s="112">
        <f t="shared" si="6"/>
        <v>2</v>
      </c>
      <c r="Q22" s="112">
        <f t="shared" si="6"/>
        <v>2.6666666666666665</v>
      </c>
      <c r="R22" s="112">
        <f t="shared" si="6"/>
        <v>2</v>
      </c>
      <c r="S22" s="112">
        <f t="shared" si="6"/>
        <v>1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2.2500000000000004</v>
      </c>
      <c r="F23" s="114">
        <f t="shared" si="7"/>
        <v>2.2500000000000004</v>
      </c>
      <c r="G23" s="114">
        <f t="shared" si="7"/>
        <v>1.8000000000000003</v>
      </c>
      <c r="H23" s="114">
        <f t="shared" si="7"/>
        <v>1.8</v>
      </c>
      <c r="I23" s="114">
        <f t="shared" si="7"/>
        <v>1.2</v>
      </c>
      <c r="J23" s="114">
        <f t="shared" si="7"/>
        <v>2.4000000000000004</v>
      </c>
      <c r="K23" s="114">
        <f t="shared" si="7"/>
        <v>1.8000000000000003</v>
      </c>
      <c r="L23" s="114">
        <f t="shared" si="7"/>
        <v>1.35</v>
      </c>
      <c r="M23" s="114">
        <f t="shared" si="7"/>
        <v>2.1</v>
      </c>
      <c r="N23" s="114">
        <f t="shared" si="7"/>
        <v>1.8000000000000003</v>
      </c>
      <c r="O23" s="114">
        <f t="shared" si="7"/>
        <v>2.2500000000000004</v>
      </c>
      <c r="P23" s="114">
        <f t="shared" si="7"/>
        <v>1.8000000000000005</v>
      </c>
      <c r="Q23" s="114">
        <f t="shared" si="7"/>
        <v>2.4000000000000004</v>
      </c>
      <c r="R23" s="114">
        <f t="shared" si="7"/>
        <v>1.8000000000000005</v>
      </c>
      <c r="S23" s="114">
        <f t="shared" si="7"/>
        <v>0.9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0.24999999999999956</v>
      </c>
      <c r="F25" s="109">
        <f t="shared" si="8"/>
        <v>0.24999999999999956</v>
      </c>
      <c r="G25" s="109">
        <f t="shared" si="8"/>
        <v>0.19999999999999973</v>
      </c>
      <c r="H25" s="109">
        <f t="shared" si="8"/>
        <v>0.19999999999999996</v>
      </c>
      <c r="I25" s="109">
        <f t="shared" si="8"/>
        <v>0.1333333333333333</v>
      </c>
      <c r="J25" s="109">
        <f t="shared" si="8"/>
        <v>0.26666666666666616</v>
      </c>
      <c r="K25" s="109">
        <f t="shared" si="8"/>
        <v>0.19999999999999973</v>
      </c>
      <c r="L25" s="109">
        <f t="shared" si="8"/>
        <v>0.14999999999999991</v>
      </c>
      <c r="M25" s="109">
        <f t="shared" si="8"/>
        <v>0.23333333333333339</v>
      </c>
      <c r="N25" s="109">
        <f t="shared" si="8"/>
        <v>0.19999999999999973</v>
      </c>
      <c r="O25" s="109">
        <f t="shared" si="8"/>
        <v>0.24999999999999956</v>
      </c>
      <c r="P25" s="109">
        <f t="shared" si="8"/>
        <v>0.19999999999999951</v>
      </c>
      <c r="Q25" s="109">
        <f t="shared" si="8"/>
        <v>0.26666666666666616</v>
      </c>
      <c r="R25" s="109">
        <f t="shared" si="8"/>
        <v>0.19999999999999951</v>
      </c>
      <c r="S25" s="109">
        <f t="shared" si="8"/>
        <v>9.9999999999999978E-2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137</v>
      </c>
      <c r="E1" s="378" t="s">
        <v>227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24" customHeight="1">
      <c r="A2" s="8"/>
      <c r="B2" s="384" t="s">
        <v>2</v>
      </c>
      <c r="C2" s="332"/>
      <c r="D2" s="142" t="s">
        <v>228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229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230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43" t="s">
        <v>34</v>
      </c>
      <c r="D19" s="43" t="s">
        <v>35</v>
      </c>
      <c r="E19" s="164" t="s">
        <v>26</v>
      </c>
      <c r="F19" s="164" t="s">
        <v>26</v>
      </c>
      <c r="G19" s="164" t="s">
        <v>26</v>
      </c>
      <c r="H19" s="164" t="s">
        <v>26</v>
      </c>
      <c r="I19" s="164">
        <v>98</v>
      </c>
      <c r="J19" s="164">
        <f t="shared" ref="J19:J26" si="0">(I19/100)*100</f>
        <v>98</v>
      </c>
      <c r="K19" s="164" t="str">
        <f t="shared" ref="K19:K38" si="1">IF(J19&lt;=0,"",IF((J19&gt;=60),"Y","N"))</f>
        <v>Y</v>
      </c>
      <c r="L19" s="372">
        <f>(E44+F44+G44+H44)/4</f>
        <v>3</v>
      </c>
      <c r="M19" s="372">
        <f>K44</f>
        <v>3</v>
      </c>
      <c r="N19" s="165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46" t="s">
        <v>36</v>
      </c>
      <c r="D20" s="46" t="s">
        <v>37</v>
      </c>
      <c r="E20" s="164" t="s">
        <v>26</v>
      </c>
      <c r="F20" s="164" t="s">
        <v>26</v>
      </c>
      <c r="G20" s="164" t="s">
        <v>26</v>
      </c>
      <c r="H20" s="164" t="s">
        <v>26</v>
      </c>
      <c r="I20" s="164">
        <v>97</v>
      </c>
      <c r="J20" s="164">
        <f t="shared" si="0"/>
        <v>97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43" t="s">
        <v>38</v>
      </c>
      <c r="D21" s="43" t="s">
        <v>39</v>
      </c>
      <c r="E21" s="164" t="s">
        <v>26</v>
      </c>
      <c r="F21" s="164" t="s">
        <v>26</v>
      </c>
      <c r="G21" s="164" t="s">
        <v>26</v>
      </c>
      <c r="H21" s="164" t="s">
        <v>26</v>
      </c>
      <c r="I21" s="164">
        <v>93</v>
      </c>
      <c r="J21" s="164">
        <f t="shared" si="0"/>
        <v>93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46" t="s">
        <v>40</v>
      </c>
      <c r="D22" s="46" t="s">
        <v>41</v>
      </c>
      <c r="E22" s="164" t="s">
        <v>26</v>
      </c>
      <c r="F22" s="164" t="s">
        <v>26</v>
      </c>
      <c r="G22" s="164" t="s">
        <v>26</v>
      </c>
      <c r="H22" s="164" t="s">
        <v>26</v>
      </c>
      <c r="I22" s="164">
        <v>96</v>
      </c>
      <c r="J22" s="164">
        <f t="shared" si="0"/>
        <v>96</v>
      </c>
      <c r="K22" s="164" t="str">
        <f t="shared" si="1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46" t="s">
        <v>42</v>
      </c>
      <c r="D23" s="46" t="s">
        <v>43</v>
      </c>
      <c r="E23" s="164" t="s">
        <v>26</v>
      </c>
      <c r="F23" s="164" t="s">
        <v>26</v>
      </c>
      <c r="G23" s="164" t="s">
        <v>26</v>
      </c>
      <c r="H23" s="164" t="s">
        <v>26</v>
      </c>
      <c r="I23" s="160">
        <v>98</v>
      </c>
      <c r="J23" s="164">
        <f t="shared" si="0"/>
        <v>98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43" t="s">
        <v>44</v>
      </c>
      <c r="D24" s="43" t="s">
        <v>45</v>
      </c>
      <c r="E24" s="164" t="s">
        <v>26</v>
      </c>
      <c r="F24" s="164" t="s">
        <v>26</v>
      </c>
      <c r="G24" s="164" t="s">
        <v>26</v>
      </c>
      <c r="H24" s="164" t="s">
        <v>26</v>
      </c>
      <c r="I24" s="160">
        <v>97</v>
      </c>
      <c r="J24" s="164">
        <f t="shared" si="0"/>
        <v>97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46" t="s">
        <v>46</v>
      </c>
      <c r="D25" s="46" t="s">
        <v>47</v>
      </c>
      <c r="E25" s="164" t="s">
        <v>26</v>
      </c>
      <c r="F25" s="164" t="s">
        <v>26</v>
      </c>
      <c r="G25" s="164" t="s">
        <v>26</v>
      </c>
      <c r="H25" s="164" t="s">
        <v>26</v>
      </c>
      <c r="I25" s="160">
        <v>97</v>
      </c>
      <c r="J25" s="164">
        <f t="shared" si="0"/>
        <v>97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43" t="s">
        <v>48</v>
      </c>
      <c r="D26" s="43" t="s">
        <v>49</v>
      </c>
      <c r="E26" s="164" t="s">
        <v>26</v>
      </c>
      <c r="F26" s="164" t="s">
        <v>26</v>
      </c>
      <c r="G26" s="164" t="s">
        <v>26</v>
      </c>
      <c r="H26" s="164" t="s">
        <v>26</v>
      </c>
      <c r="I26" s="160">
        <v>98</v>
      </c>
      <c r="J26" s="164">
        <f t="shared" si="0"/>
        <v>98</v>
      </c>
      <c r="K26" s="164" t="str">
        <f t="shared" si="1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58"/>
      <c r="C27" s="46" t="s">
        <v>50</v>
      </c>
      <c r="D27" s="46" t="s">
        <v>51</v>
      </c>
      <c r="E27" s="164" t="s">
        <v>26</v>
      </c>
      <c r="F27" s="164" t="s">
        <v>26</v>
      </c>
      <c r="G27" s="164" t="s">
        <v>26</v>
      </c>
      <c r="H27" s="164" t="s">
        <v>26</v>
      </c>
      <c r="I27" s="160">
        <v>98</v>
      </c>
      <c r="J27" s="160">
        <v>98</v>
      </c>
      <c r="K27" s="164" t="str">
        <f t="shared" si="1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58"/>
      <c r="C28" s="43" t="s">
        <v>52</v>
      </c>
      <c r="D28" s="43" t="s">
        <v>53</v>
      </c>
      <c r="E28" s="164" t="s">
        <v>26</v>
      </c>
      <c r="F28" s="164" t="s">
        <v>26</v>
      </c>
      <c r="G28" s="164" t="s">
        <v>26</v>
      </c>
      <c r="H28" s="164" t="s">
        <v>26</v>
      </c>
      <c r="I28" s="160">
        <v>98</v>
      </c>
      <c r="J28" s="160">
        <v>98</v>
      </c>
      <c r="K28" s="164" t="str">
        <f t="shared" si="1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58"/>
      <c r="C29" s="46" t="s">
        <v>54</v>
      </c>
      <c r="D29" s="46" t="s">
        <v>55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0">
        <v>93</v>
      </c>
      <c r="J29" s="160">
        <v>93</v>
      </c>
      <c r="K29" s="164" t="str">
        <f t="shared" si="1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58"/>
      <c r="C30" s="43" t="s">
        <v>56</v>
      </c>
      <c r="D30" s="43" t="s">
        <v>57</v>
      </c>
      <c r="E30" s="164" t="s">
        <v>26</v>
      </c>
      <c r="F30" s="164" t="s">
        <v>26</v>
      </c>
      <c r="G30" s="164" t="s">
        <v>26</v>
      </c>
      <c r="H30" s="164" t="s">
        <v>26</v>
      </c>
      <c r="I30" s="160">
        <v>98</v>
      </c>
      <c r="J30" s="160">
        <v>98</v>
      </c>
      <c r="K30" s="164" t="str">
        <f t="shared" si="1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58"/>
      <c r="C31" s="46" t="s">
        <v>58</v>
      </c>
      <c r="D31" s="46" t="s">
        <v>59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93</v>
      </c>
      <c r="J31" s="160">
        <v>93</v>
      </c>
      <c r="K31" s="164" t="str">
        <f t="shared" si="1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58"/>
      <c r="C32" s="43" t="s">
        <v>60</v>
      </c>
      <c r="D32" s="43" t="s">
        <v>61</v>
      </c>
      <c r="E32" s="164" t="s">
        <v>26</v>
      </c>
      <c r="F32" s="164" t="s">
        <v>26</v>
      </c>
      <c r="G32" s="164" t="s">
        <v>26</v>
      </c>
      <c r="H32" s="164" t="s">
        <v>26</v>
      </c>
      <c r="I32" s="160">
        <v>98</v>
      </c>
      <c r="J32" s="160">
        <v>98</v>
      </c>
      <c r="K32" s="164" t="str">
        <f t="shared" si="1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58"/>
      <c r="C33" s="46" t="s">
        <v>62</v>
      </c>
      <c r="D33" s="46" t="s">
        <v>63</v>
      </c>
      <c r="E33" s="164" t="s">
        <v>26</v>
      </c>
      <c r="F33" s="164" t="s">
        <v>26</v>
      </c>
      <c r="G33" s="164" t="s">
        <v>26</v>
      </c>
      <c r="H33" s="164" t="s">
        <v>26</v>
      </c>
      <c r="I33" s="160">
        <v>97</v>
      </c>
      <c r="J33" s="160">
        <v>97</v>
      </c>
      <c r="K33" s="164" t="str">
        <f t="shared" si="1"/>
        <v>Y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58"/>
      <c r="C34" s="43" t="s">
        <v>64</v>
      </c>
      <c r="D34" s="43" t="s">
        <v>65</v>
      </c>
      <c r="E34" s="164" t="s">
        <v>26</v>
      </c>
      <c r="F34" s="164" t="s">
        <v>26</v>
      </c>
      <c r="G34" s="164" t="s">
        <v>26</v>
      </c>
      <c r="H34" s="164" t="s">
        <v>26</v>
      </c>
      <c r="I34" s="160">
        <v>95</v>
      </c>
      <c r="J34" s="160">
        <v>95</v>
      </c>
      <c r="K34" s="164" t="str">
        <f t="shared" si="1"/>
        <v>Y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58"/>
      <c r="C35" s="46" t="s">
        <v>66</v>
      </c>
      <c r="D35" s="46" t="s">
        <v>67</v>
      </c>
      <c r="E35" s="164" t="s">
        <v>26</v>
      </c>
      <c r="F35" s="164" t="s">
        <v>26</v>
      </c>
      <c r="G35" s="164" t="s">
        <v>26</v>
      </c>
      <c r="H35" s="164" t="s">
        <v>26</v>
      </c>
      <c r="I35" s="160">
        <v>97</v>
      </c>
      <c r="J35" s="160">
        <v>97</v>
      </c>
      <c r="K35" s="164" t="str">
        <f t="shared" si="1"/>
        <v>Y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58"/>
      <c r="C36" s="43" t="s">
        <v>68</v>
      </c>
      <c r="D36" s="43" t="s">
        <v>69</v>
      </c>
      <c r="E36" s="164" t="s">
        <v>26</v>
      </c>
      <c r="F36" s="164" t="s">
        <v>26</v>
      </c>
      <c r="G36" s="164" t="s">
        <v>26</v>
      </c>
      <c r="H36" s="164" t="s">
        <v>26</v>
      </c>
      <c r="I36" s="160">
        <v>93</v>
      </c>
      <c r="J36" s="160">
        <v>93</v>
      </c>
      <c r="K36" s="164" t="str">
        <f t="shared" si="1"/>
        <v>Y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58"/>
      <c r="C37" s="46" t="s">
        <v>70</v>
      </c>
      <c r="D37" s="46" t="s">
        <v>71</v>
      </c>
      <c r="E37" s="164" t="s">
        <v>26</v>
      </c>
      <c r="F37" s="164" t="s">
        <v>26</v>
      </c>
      <c r="G37" s="164" t="s">
        <v>26</v>
      </c>
      <c r="H37" s="164" t="s">
        <v>26</v>
      </c>
      <c r="I37" s="160">
        <v>92</v>
      </c>
      <c r="J37" s="160">
        <v>92</v>
      </c>
      <c r="K37" s="164" t="str">
        <f t="shared" si="1"/>
        <v>Y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58"/>
      <c r="C38" s="43" t="s">
        <v>72</v>
      </c>
      <c r="D38" s="43" t="s">
        <v>73</v>
      </c>
      <c r="E38" s="164" t="s">
        <v>26</v>
      </c>
      <c r="F38" s="164" t="s">
        <v>26</v>
      </c>
      <c r="G38" s="164" t="s">
        <v>26</v>
      </c>
      <c r="H38" s="164" t="s">
        <v>26</v>
      </c>
      <c r="I38" s="160">
        <v>93</v>
      </c>
      <c r="J38" s="160">
        <v>93</v>
      </c>
      <c r="K38" s="164" t="str">
        <f t="shared" si="1"/>
        <v>Y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58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26</v>
      </c>
      <c r="H39" s="164" t="s">
        <v>26</v>
      </c>
      <c r="I39" s="160">
        <v>95</v>
      </c>
      <c r="J39" s="160">
        <v>95</v>
      </c>
      <c r="K39" s="164" t="s">
        <v>26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2">COUNTIF(E19:E39,"Y")</f>
        <v>21</v>
      </c>
      <c r="F40" s="85">
        <f t="shared" si="2"/>
        <v>21</v>
      </c>
      <c r="G40" s="160">
        <f t="shared" si="2"/>
        <v>21</v>
      </c>
      <c r="H40" s="160">
        <f t="shared" si="2"/>
        <v>21</v>
      </c>
      <c r="I40" s="160"/>
      <c r="J40" s="160"/>
      <c r="K40" s="160">
        <f>COUNTIF(K19:K39,"Y")</f>
        <v>21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100</v>
      </c>
      <c r="F41" s="160">
        <f>(F40/C41)*100</f>
        <v>100</v>
      </c>
      <c r="G41" s="160">
        <f>(G40/C41)*100</f>
        <v>100</v>
      </c>
      <c r="H41" s="160">
        <f>(H40/C41)*100</f>
        <v>100</v>
      </c>
      <c r="I41" s="160"/>
      <c r="J41" s="160"/>
      <c r="K41" s="160">
        <f>(K40/C41)*100</f>
        <v>100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3">IF(E41&lt;=0,"",IF((E41&gt;=60),"Attained","Not-Attained"))</f>
        <v>Attained</v>
      </c>
      <c r="F42" s="179" t="str">
        <f t="shared" si="3"/>
        <v>Attained</v>
      </c>
      <c r="G42" s="179" t="str">
        <f t="shared" si="3"/>
        <v>Attained</v>
      </c>
      <c r="H42" s="179" t="str">
        <f t="shared" si="3"/>
        <v>Attained</v>
      </c>
      <c r="I42" s="160" t="str">
        <f t="shared" si="3"/>
        <v/>
      </c>
      <c r="J42" s="160" t="str">
        <f t="shared" si="3"/>
        <v/>
      </c>
      <c r="K42" s="160" t="str">
        <f t="shared" si="3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231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8">
        <v>3</v>
      </c>
      <c r="F6" s="108">
        <v>1</v>
      </c>
      <c r="G6" s="108">
        <v>2</v>
      </c>
      <c r="H6" s="108">
        <v>2</v>
      </c>
      <c r="I6" s="108">
        <v>2</v>
      </c>
      <c r="J6" s="108">
        <v>1</v>
      </c>
      <c r="K6" s="108">
        <v>3</v>
      </c>
      <c r="L6" s="108">
        <v>3</v>
      </c>
      <c r="M6" s="108">
        <v>2</v>
      </c>
      <c r="N6" s="108">
        <v>2</v>
      </c>
      <c r="O6" s="108">
        <v>2</v>
      </c>
      <c r="P6" s="108">
        <v>3</v>
      </c>
      <c r="Q6" s="108">
        <v>1</v>
      </c>
      <c r="R6" s="172">
        <v>1</v>
      </c>
      <c r="S6" s="172">
        <v>0</v>
      </c>
    </row>
    <row r="7" spans="2:19" ht="15.75" customHeight="1">
      <c r="D7" s="100" t="s">
        <v>105</v>
      </c>
      <c r="E7" s="108">
        <v>3</v>
      </c>
      <c r="F7" s="108">
        <v>2</v>
      </c>
      <c r="G7" s="108">
        <v>3</v>
      </c>
      <c r="H7" s="108">
        <v>2</v>
      </c>
      <c r="I7" s="108">
        <v>3</v>
      </c>
      <c r="J7" s="108">
        <v>2</v>
      </c>
      <c r="K7" s="108">
        <v>3</v>
      </c>
      <c r="L7" s="108">
        <v>0</v>
      </c>
      <c r="M7" s="108">
        <v>3</v>
      </c>
      <c r="N7" s="108">
        <v>1</v>
      </c>
      <c r="O7" s="108">
        <v>2</v>
      </c>
      <c r="P7" s="108">
        <v>3</v>
      </c>
      <c r="Q7" s="108">
        <v>1</v>
      </c>
      <c r="R7" s="108">
        <v>3</v>
      </c>
      <c r="S7" s="108">
        <v>2</v>
      </c>
    </row>
    <row r="8" spans="2:19" ht="15.75" customHeight="1">
      <c r="D8" s="100" t="s">
        <v>106</v>
      </c>
      <c r="E8" s="108">
        <v>3</v>
      </c>
      <c r="F8" s="108">
        <v>1</v>
      </c>
      <c r="G8" s="108">
        <v>2</v>
      </c>
      <c r="H8" s="108">
        <v>3</v>
      </c>
      <c r="I8" s="108">
        <v>1</v>
      </c>
      <c r="J8" s="108">
        <v>3</v>
      </c>
      <c r="K8" s="108">
        <v>3</v>
      </c>
      <c r="L8" s="108">
        <v>0</v>
      </c>
      <c r="M8" s="108">
        <v>2</v>
      </c>
      <c r="N8" s="108">
        <v>0</v>
      </c>
      <c r="O8" s="108">
        <v>2</v>
      </c>
      <c r="P8" s="108">
        <v>2</v>
      </c>
      <c r="Q8" s="108">
        <v>1</v>
      </c>
      <c r="R8" s="108">
        <v>2</v>
      </c>
      <c r="S8" s="108">
        <v>3</v>
      </c>
    </row>
    <row r="9" spans="2:19" ht="15.75" customHeight="1">
      <c r="D9" s="100" t="s">
        <v>107</v>
      </c>
      <c r="E9" s="108">
        <v>3</v>
      </c>
      <c r="F9" s="108">
        <v>2</v>
      </c>
      <c r="G9" s="108">
        <v>2</v>
      </c>
      <c r="H9" s="108">
        <v>1</v>
      </c>
      <c r="I9" s="108">
        <v>2</v>
      </c>
      <c r="J9" s="108">
        <v>1</v>
      </c>
      <c r="K9" s="108">
        <v>2</v>
      </c>
      <c r="L9" s="108">
        <v>1</v>
      </c>
      <c r="M9" s="108">
        <v>2</v>
      </c>
      <c r="N9" s="108">
        <v>0</v>
      </c>
      <c r="O9" s="108">
        <v>1</v>
      </c>
      <c r="P9" s="108">
        <v>3</v>
      </c>
      <c r="Q9" s="108">
        <v>1</v>
      </c>
      <c r="R9" s="108">
        <v>2</v>
      </c>
      <c r="S9" s="172">
        <v>0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1.5</v>
      </c>
      <c r="G10" s="107">
        <f t="shared" si="0"/>
        <v>2.25</v>
      </c>
      <c r="H10" s="107">
        <f t="shared" si="0"/>
        <v>2</v>
      </c>
      <c r="I10" s="107">
        <f t="shared" si="0"/>
        <v>2</v>
      </c>
      <c r="J10" s="107">
        <f t="shared" si="0"/>
        <v>1.75</v>
      </c>
      <c r="K10" s="107">
        <f t="shared" si="0"/>
        <v>2.75</v>
      </c>
      <c r="L10" s="107">
        <f t="shared" si="0"/>
        <v>2</v>
      </c>
      <c r="M10" s="107">
        <f t="shared" si="0"/>
        <v>2.25</v>
      </c>
      <c r="N10" s="107">
        <f t="shared" si="0"/>
        <v>1.5</v>
      </c>
      <c r="O10" s="107">
        <f t="shared" si="0"/>
        <v>1.75</v>
      </c>
      <c r="P10" s="107">
        <f t="shared" si="0"/>
        <v>2.75</v>
      </c>
      <c r="Q10" s="107">
        <f t="shared" si="0"/>
        <v>1</v>
      </c>
      <c r="R10" s="107">
        <f t="shared" si="0"/>
        <v>2</v>
      </c>
      <c r="S10" s="107">
        <f t="shared" si="0"/>
        <v>2.5</v>
      </c>
    </row>
    <row r="11" spans="2:19" ht="14.25" customHeight="1"/>
    <row r="12" spans="2:19" ht="15" customHeight="1">
      <c r="B12" s="85" t="s">
        <v>137</v>
      </c>
    </row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D15" s="100" t="s">
        <v>104</v>
      </c>
      <c r="E15" s="108">
        <f t="shared" ref="E15:S15" si="1">($C$15*E6/3)</f>
        <v>0</v>
      </c>
      <c r="F15" s="108">
        <f t="shared" si="1"/>
        <v>0</v>
      </c>
      <c r="G15" s="108">
        <f t="shared" si="1"/>
        <v>0</v>
      </c>
      <c r="H15" s="108">
        <f t="shared" si="1"/>
        <v>0</v>
      </c>
      <c r="I15" s="108">
        <f t="shared" si="1"/>
        <v>0</v>
      </c>
      <c r="J15" s="108">
        <f t="shared" si="1"/>
        <v>0</v>
      </c>
      <c r="K15" s="108">
        <f t="shared" si="1"/>
        <v>0</v>
      </c>
      <c r="L15" s="108">
        <f t="shared" si="1"/>
        <v>0</v>
      </c>
      <c r="M15" s="108">
        <f t="shared" si="1"/>
        <v>0</v>
      </c>
      <c r="N15" s="108">
        <f t="shared" si="1"/>
        <v>0</v>
      </c>
      <c r="O15" s="108">
        <f t="shared" si="1"/>
        <v>0</v>
      </c>
      <c r="P15" s="108">
        <f t="shared" si="1"/>
        <v>0</v>
      </c>
      <c r="Q15" s="108">
        <f t="shared" si="1"/>
        <v>0</v>
      </c>
      <c r="R15" s="108">
        <f t="shared" si="1"/>
        <v>0</v>
      </c>
      <c r="S15" s="108">
        <f t="shared" si="1"/>
        <v>0</v>
      </c>
    </row>
    <row r="16" spans="2:19" ht="15.75" customHeight="1">
      <c r="D16" s="100" t="s">
        <v>105</v>
      </c>
      <c r="E16" s="108">
        <f t="shared" ref="E16:S16" si="2">($C$15*E7/3)</f>
        <v>0</v>
      </c>
      <c r="F16" s="108">
        <f t="shared" si="2"/>
        <v>0</v>
      </c>
      <c r="G16" s="108">
        <f t="shared" si="2"/>
        <v>0</v>
      </c>
      <c r="H16" s="108">
        <f t="shared" si="2"/>
        <v>0</v>
      </c>
      <c r="I16" s="108">
        <f t="shared" si="2"/>
        <v>0</v>
      </c>
      <c r="J16" s="108">
        <f t="shared" si="2"/>
        <v>0</v>
      </c>
      <c r="K16" s="108">
        <f t="shared" si="2"/>
        <v>0</v>
      </c>
      <c r="L16" s="108">
        <f t="shared" si="2"/>
        <v>0</v>
      </c>
      <c r="M16" s="108">
        <f t="shared" si="2"/>
        <v>0</v>
      </c>
      <c r="N16" s="108">
        <f t="shared" si="2"/>
        <v>0</v>
      </c>
      <c r="O16" s="108">
        <f t="shared" si="2"/>
        <v>0</v>
      </c>
      <c r="P16" s="108">
        <f t="shared" si="2"/>
        <v>0</v>
      </c>
      <c r="Q16" s="108">
        <f t="shared" si="2"/>
        <v>0</v>
      </c>
      <c r="R16" s="108">
        <f t="shared" si="2"/>
        <v>0</v>
      </c>
      <c r="S16" s="108">
        <f t="shared" si="2"/>
        <v>0</v>
      </c>
    </row>
    <row r="17" spans="2:19" ht="15.75" customHeight="1">
      <c r="D17" s="100" t="s">
        <v>106</v>
      </c>
      <c r="E17" s="108">
        <f t="shared" ref="E17:S17" si="3">($C$15*E8/3)</f>
        <v>0</v>
      </c>
      <c r="F17" s="108">
        <f t="shared" si="3"/>
        <v>0</v>
      </c>
      <c r="G17" s="108">
        <f t="shared" si="3"/>
        <v>0</v>
      </c>
      <c r="H17" s="108">
        <f t="shared" si="3"/>
        <v>0</v>
      </c>
      <c r="I17" s="108">
        <f t="shared" si="3"/>
        <v>0</v>
      </c>
      <c r="J17" s="108">
        <f t="shared" si="3"/>
        <v>0</v>
      </c>
      <c r="K17" s="108">
        <f t="shared" si="3"/>
        <v>0</v>
      </c>
      <c r="L17" s="108">
        <f t="shared" si="3"/>
        <v>0</v>
      </c>
      <c r="M17" s="108">
        <f t="shared" si="3"/>
        <v>0</v>
      </c>
      <c r="N17" s="108">
        <f t="shared" si="3"/>
        <v>0</v>
      </c>
      <c r="O17" s="108">
        <f t="shared" si="3"/>
        <v>0</v>
      </c>
      <c r="P17" s="108">
        <f t="shared" si="3"/>
        <v>0</v>
      </c>
      <c r="Q17" s="108">
        <f t="shared" si="3"/>
        <v>0</v>
      </c>
      <c r="R17" s="108">
        <f t="shared" si="3"/>
        <v>0</v>
      </c>
      <c r="S17" s="108">
        <f t="shared" si="3"/>
        <v>0</v>
      </c>
    </row>
    <row r="18" spans="2:19" ht="15.75" customHeight="1">
      <c r="D18" s="100" t="s">
        <v>107</v>
      </c>
      <c r="E18" s="108">
        <f t="shared" ref="E18:S18" si="4">($C$15*E9/3)</f>
        <v>0</v>
      </c>
      <c r="F18" s="108">
        <f t="shared" si="4"/>
        <v>0</v>
      </c>
      <c r="G18" s="108">
        <f t="shared" si="4"/>
        <v>0</v>
      </c>
      <c r="H18" s="108">
        <f t="shared" si="4"/>
        <v>0</v>
      </c>
      <c r="I18" s="108">
        <f t="shared" si="4"/>
        <v>0</v>
      </c>
      <c r="J18" s="108">
        <f t="shared" si="4"/>
        <v>0</v>
      </c>
      <c r="K18" s="108">
        <f t="shared" si="4"/>
        <v>0</v>
      </c>
      <c r="L18" s="108">
        <f t="shared" si="4"/>
        <v>0</v>
      </c>
      <c r="M18" s="108">
        <f t="shared" si="4"/>
        <v>0</v>
      </c>
      <c r="N18" s="108">
        <f t="shared" si="4"/>
        <v>0</v>
      </c>
      <c r="O18" s="108">
        <f t="shared" si="4"/>
        <v>0</v>
      </c>
      <c r="P18" s="108">
        <f t="shared" si="4"/>
        <v>0</v>
      </c>
      <c r="Q18" s="108">
        <f t="shared" si="4"/>
        <v>0</v>
      </c>
      <c r="R18" s="108">
        <f t="shared" si="4"/>
        <v>0</v>
      </c>
      <c r="S18" s="108">
        <f t="shared" si="4"/>
        <v>0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0</v>
      </c>
      <c r="F19" s="107">
        <f t="shared" si="5"/>
        <v>0</v>
      </c>
      <c r="G19" s="107">
        <f t="shared" si="5"/>
        <v>0</v>
      </c>
      <c r="H19" s="107">
        <f t="shared" si="5"/>
        <v>0</v>
      </c>
      <c r="I19" s="107">
        <f t="shared" si="5"/>
        <v>0</v>
      </c>
      <c r="J19" s="107">
        <f t="shared" si="5"/>
        <v>0</v>
      </c>
      <c r="K19" s="107">
        <f t="shared" si="5"/>
        <v>0</v>
      </c>
      <c r="L19" s="107">
        <f t="shared" si="5"/>
        <v>0</v>
      </c>
      <c r="M19" s="107">
        <f t="shared" si="5"/>
        <v>0</v>
      </c>
      <c r="N19" s="107">
        <f t="shared" si="5"/>
        <v>0</v>
      </c>
      <c r="O19" s="107">
        <f t="shared" si="5"/>
        <v>0</v>
      </c>
      <c r="P19" s="107">
        <f t="shared" si="5"/>
        <v>0</v>
      </c>
      <c r="Q19" s="107">
        <f t="shared" si="5"/>
        <v>0</v>
      </c>
      <c r="R19" s="107">
        <f t="shared" si="5"/>
        <v>0</v>
      </c>
      <c r="S19" s="107">
        <f t="shared" si="5"/>
        <v>0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1.5</v>
      </c>
      <c r="G22" s="112">
        <f t="shared" si="6"/>
        <v>2.25</v>
      </c>
      <c r="H22" s="112">
        <f t="shared" si="6"/>
        <v>2</v>
      </c>
      <c r="I22" s="112">
        <f t="shared" si="6"/>
        <v>2</v>
      </c>
      <c r="J22" s="112">
        <f t="shared" si="6"/>
        <v>1.75</v>
      </c>
      <c r="K22" s="112">
        <f t="shared" si="6"/>
        <v>2.75</v>
      </c>
      <c r="L22" s="112">
        <f t="shared" si="6"/>
        <v>2</v>
      </c>
      <c r="M22" s="112">
        <f t="shared" si="6"/>
        <v>2.25</v>
      </c>
      <c r="N22" s="112">
        <f t="shared" si="6"/>
        <v>1.5</v>
      </c>
      <c r="O22" s="112">
        <f t="shared" si="6"/>
        <v>1.75</v>
      </c>
      <c r="P22" s="112">
        <f t="shared" si="6"/>
        <v>2.75</v>
      </c>
      <c r="Q22" s="112">
        <f t="shared" si="6"/>
        <v>1</v>
      </c>
      <c r="R22" s="112">
        <f t="shared" si="6"/>
        <v>2</v>
      </c>
      <c r="S22" s="112">
        <f t="shared" si="6"/>
        <v>2.5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0</v>
      </c>
      <c r="F23" s="114">
        <f t="shared" si="7"/>
        <v>0</v>
      </c>
      <c r="G23" s="114">
        <f t="shared" si="7"/>
        <v>0</v>
      </c>
      <c r="H23" s="114">
        <f t="shared" si="7"/>
        <v>0</v>
      </c>
      <c r="I23" s="114">
        <f t="shared" si="7"/>
        <v>0</v>
      </c>
      <c r="J23" s="114">
        <f t="shared" si="7"/>
        <v>0</v>
      </c>
      <c r="K23" s="114">
        <f t="shared" si="7"/>
        <v>0</v>
      </c>
      <c r="L23" s="114">
        <f t="shared" si="7"/>
        <v>0</v>
      </c>
      <c r="M23" s="114">
        <f t="shared" si="7"/>
        <v>0</v>
      </c>
      <c r="N23" s="114">
        <f t="shared" si="7"/>
        <v>0</v>
      </c>
      <c r="O23" s="114">
        <f t="shared" si="7"/>
        <v>0</v>
      </c>
      <c r="P23" s="114">
        <f t="shared" si="7"/>
        <v>0</v>
      </c>
      <c r="Q23" s="114">
        <f t="shared" si="7"/>
        <v>0</v>
      </c>
      <c r="R23" s="114">
        <f t="shared" si="7"/>
        <v>0</v>
      </c>
      <c r="S23" s="114">
        <f t="shared" si="7"/>
        <v>0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3</v>
      </c>
      <c r="F25" s="109">
        <f t="shared" si="8"/>
        <v>1.5</v>
      </c>
      <c r="G25" s="109">
        <f t="shared" si="8"/>
        <v>2.25</v>
      </c>
      <c r="H25" s="109">
        <f t="shared" si="8"/>
        <v>2</v>
      </c>
      <c r="I25" s="109">
        <f t="shared" si="8"/>
        <v>2</v>
      </c>
      <c r="J25" s="109">
        <f t="shared" si="8"/>
        <v>1.75</v>
      </c>
      <c r="K25" s="109">
        <f t="shared" si="8"/>
        <v>2.75</v>
      </c>
      <c r="L25" s="109">
        <f t="shared" si="8"/>
        <v>2</v>
      </c>
      <c r="M25" s="109">
        <f t="shared" si="8"/>
        <v>2.25</v>
      </c>
      <c r="N25" s="109">
        <f t="shared" si="8"/>
        <v>1.5</v>
      </c>
      <c r="O25" s="109">
        <f t="shared" si="8"/>
        <v>1.75</v>
      </c>
      <c r="P25" s="109">
        <f t="shared" si="8"/>
        <v>2.75</v>
      </c>
      <c r="Q25" s="109">
        <f t="shared" si="8"/>
        <v>1</v>
      </c>
      <c r="R25" s="109">
        <f t="shared" si="8"/>
        <v>2</v>
      </c>
      <c r="S25" s="109">
        <f t="shared" si="8"/>
        <v>2.5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232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138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230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43" t="s">
        <v>34</v>
      </c>
      <c r="D19" s="43" t="s">
        <v>35</v>
      </c>
      <c r="E19" s="164" t="s">
        <v>26</v>
      </c>
      <c r="F19" s="164" t="s">
        <v>26</v>
      </c>
      <c r="G19" s="164" t="s">
        <v>26</v>
      </c>
      <c r="H19" s="164" t="s">
        <v>26</v>
      </c>
      <c r="I19" s="164">
        <v>94</v>
      </c>
      <c r="J19" s="164">
        <f t="shared" ref="J19:J27" si="0">(I19/100)*100</f>
        <v>94</v>
      </c>
      <c r="K19" s="164" t="s">
        <v>26</v>
      </c>
      <c r="L19" s="372">
        <f>(E44+F44+G44+H44)/4</f>
        <v>3</v>
      </c>
      <c r="M19" s="372">
        <f>K44</f>
        <v>3</v>
      </c>
      <c r="N19" s="165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46" t="s">
        <v>36</v>
      </c>
      <c r="D20" s="46" t="s">
        <v>37</v>
      </c>
      <c r="E20" s="164" t="s">
        <v>26</v>
      </c>
      <c r="F20" s="164" t="s">
        <v>26</v>
      </c>
      <c r="G20" s="164" t="s">
        <v>26</v>
      </c>
      <c r="H20" s="164" t="s">
        <v>26</v>
      </c>
      <c r="I20" s="164">
        <v>93</v>
      </c>
      <c r="J20" s="164">
        <f t="shared" si="0"/>
        <v>93</v>
      </c>
      <c r="K20" s="164" t="s">
        <v>26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43" t="s">
        <v>38</v>
      </c>
      <c r="D21" s="43" t="s">
        <v>39</v>
      </c>
      <c r="E21" s="164" t="s">
        <v>26</v>
      </c>
      <c r="F21" s="164" t="s">
        <v>26</v>
      </c>
      <c r="G21" s="164" t="s">
        <v>26</v>
      </c>
      <c r="H21" s="164" t="s">
        <v>26</v>
      </c>
      <c r="I21" s="164">
        <v>90</v>
      </c>
      <c r="J21" s="164">
        <f t="shared" si="0"/>
        <v>90</v>
      </c>
      <c r="K21" s="164" t="s">
        <v>26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46" t="s">
        <v>40</v>
      </c>
      <c r="D22" s="46" t="s">
        <v>41</v>
      </c>
      <c r="E22" s="164" t="s">
        <v>26</v>
      </c>
      <c r="F22" s="164" t="s">
        <v>26</v>
      </c>
      <c r="G22" s="164" t="s">
        <v>26</v>
      </c>
      <c r="H22" s="164" t="s">
        <v>26</v>
      </c>
      <c r="I22" s="164">
        <v>92</v>
      </c>
      <c r="J22" s="164">
        <f t="shared" si="0"/>
        <v>92</v>
      </c>
      <c r="K22" s="164" t="s">
        <v>26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8</v>
      </c>
      <c r="B23" s="58"/>
      <c r="C23" s="46" t="s">
        <v>42</v>
      </c>
      <c r="D23" s="46" t="s">
        <v>43</v>
      </c>
      <c r="E23" s="164" t="s">
        <v>26</v>
      </c>
      <c r="F23" s="164" t="s">
        <v>26</v>
      </c>
      <c r="G23" s="164" t="s">
        <v>26</v>
      </c>
      <c r="H23" s="164" t="s">
        <v>26</v>
      </c>
      <c r="I23" s="160">
        <v>94</v>
      </c>
      <c r="J23" s="164">
        <f t="shared" si="0"/>
        <v>94</v>
      </c>
      <c r="K23" s="164" t="s">
        <v>26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9</v>
      </c>
      <c r="B24" s="58"/>
      <c r="C24" s="43" t="s">
        <v>44</v>
      </c>
      <c r="D24" s="43" t="s">
        <v>45</v>
      </c>
      <c r="E24" s="164" t="s">
        <v>26</v>
      </c>
      <c r="F24" s="164" t="s">
        <v>26</v>
      </c>
      <c r="G24" s="164" t="s">
        <v>26</v>
      </c>
      <c r="H24" s="164" t="s">
        <v>26</v>
      </c>
      <c r="I24" s="160">
        <v>93</v>
      </c>
      <c r="J24" s="164">
        <f t="shared" si="0"/>
        <v>93</v>
      </c>
      <c r="K24" s="164" t="s">
        <v>26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12</v>
      </c>
      <c r="B25" s="58"/>
      <c r="C25" s="46" t="s">
        <v>46</v>
      </c>
      <c r="D25" s="46" t="s">
        <v>47</v>
      </c>
      <c r="E25" s="164" t="s">
        <v>26</v>
      </c>
      <c r="F25" s="164" t="s">
        <v>26</v>
      </c>
      <c r="G25" s="164" t="s">
        <v>26</v>
      </c>
      <c r="H25" s="164" t="s">
        <v>26</v>
      </c>
      <c r="I25" s="160">
        <v>93</v>
      </c>
      <c r="J25" s="164">
        <f t="shared" si="0"/>
        <v>93</v>
      </c>
      <c r="K25" s="164" t="s">
        <v>26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13</v>
      </c>
      <c r="B26" s="58"/>
      <c r="C26" s="43" t="s">
        <v>48</v>
      </c>
      <c r="D26" s="43" t="s">
        <v>49</v>
      </c>
      <c r="E26" s="164" t="s">
        <v>26</v>
      </c>
      <c r="F26" s="164" t="s">
        <v>26</v>
      </c>
      <c r="G26" s="164" t="s">
        <v>26</v>
      </c>
      <c r="H26" s="164" t="s">
        <v>26</v>
      </c>
      <c r="I26" s="160">
        <v>93</v>
      </c>
      <c r="J26" s="164">
        <f t="shared" si="0"/>
        <v>93</v>
      </c>
      <c r="K26" s="164" t="s">
        <v>26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14</v>
      </c>
      <c r="B27" s="58"/>
      <c r="C27" s="46" t="s">
        <v>50</v>
      </c>
      <c r="D27" s="46" t="s">
        <v>51</v>
      </c>
      <c r="E27" s="164" t="s">
        <v>26</v>
      </c>
      <c r="F27" s="164" t="s">
        <v>26</v>
      </c>
      <c r="G27" s="164" t="s">
        <v>26</v>
      </c>
      <c r="H27" s="164" t="s">
        <v>26</v>
      </c>
      <c r="I27" s="160">
        <v>94</v>
      </c>
      <c r="J27" s="164">
        <f t="shared" si="0"/>
        <v>94</v>
      </c>
      <c r="K27" s="164" t="s">
        <v>26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15</v>
      </c>
      <c r="B28" s="58"/>
      <c r="C28" s="43" t="s">
        <v>52</v>
      </c>
      <c r="D28" s="43" t="s">
        <v>53</v>
      </c>
      <c r="E28" s="164" t="s">
        <v>26</v>
      </c>
      <c r="F28" s="164" t="s">
        <v>26</v>
      </c>
      <c r="G28" s="164" t="s">
        <v>26</v>
      </c>
      <c r="H28" s="164" t="s">
        <v>26</v>
      </c>
      <c r="I28" s="160">
        <v>94</v>
      </c>
      <c r="J28" s="160">
        <v>94</v>
      </c>
      <c r="K28" s="164" t="s">
        <v>26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16</v>
      </c>
      <c r="B29" s="58"/>
      <c r="C29" s="46" t="s">
        <v>54</v>
      </c>
      <c r="D29" s="46" t="s">
        <v>55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0">
        <v>90</v>
      </c>
      <c r="J29" s="160">
        <v>90</v>
      </c>
      <c r="K29" s="164" t="s">
        <v>26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17</v>
      </c>
      <c r="B30" s="58"/>
      <c r="C30" s="43" t="s">
        <v>56</v>
      </c>
      <c r="D30" s="43" t="s">
        <v>57</v>
      </c>
      <c r="E30" s="164" t="s">
        <v>26</v>
      </c>
      <c r="F30" s="164" t="s">
        <v>26</v>
      </c>
      <c r="G30" s="164" t="s">
        <v>26</v>
      </c>
      <c r="H30" s="164" t="s">
        <v>26</v>
      </c>
      <c r="I30" s="160">
        <v>94</v>
      </c>
      <c r="J30" s="160">
        <v>94</v>
      </c>
      <c r="K30" s="164" t="s">
        <v>26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18</v>
      </c>
      <c r="B31" s="58"/>
      <c r="C31" s="46" t="s">
        <v>58</v>
      </c>
      <c r="D31" s="46" t="s">
        <v>59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90</v>
      </c>
      <c r="J31" s="160">
        <v>90</v>
      </c>
      <c r="K31" s="164" t="s">
        <v>26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19</v>
      </c>
      <c r="B32" s="58"/>
      <c r="C32" s="43" t="s">
        <v>60</v>
      </c>
      <c r="D32" s="43" t="s">
        <v>61</v>
      </c>
      <c r="E32" s="164" t="s">
        <v>26</v>
      </c>
      <c r="F32" s="164" t="s">
        <v>26</v>
      </c>
      <c r="G32" s="164" t="s">
        <v>26</v>
      </c>
      <c r="H32" s="164" t="s">
        <v>26</v>
      </c>
      <c r="I32" s="160">
        <v>94</v>
      </c>
      <c r="J32" s="160">
        <v>94</v>
      </c>
      <c r="K32" s="164" t="s">
        <v>26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20</v>
      </c>
      <c r="B33" s="58"/>
      <c r="C33" s="46" t="s">
        <v>62</v>
      </c>
      <c r="D33" s="46" t="s">
        <v>63</v>
      </c>
      <c r="E33" s="164" t="s">
        <v>26</v>
      </c>
      <c r="F33" s="164" t="s">
        <v>26</v>
      </c>
      <c r="G33" s="164" t="s">
        <v>26</v>
      </c>
      <c r="H33" s="164" t="s">
        <v>26</v>
      </c>
      <c r="I33" s="160">
        <v>93</v>
      </c>
      <c r="J33" s="160">
        <v>93</v>
      </c>
      <c r="K33" s="164" t="s">
        <v>26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21</v>
      </c>
      <c r="B34" s="58"/>
      <c r="C34" s="43" t="s">
        <v>64</v>
      </c>
      <c r="D34" s="43" t="s">
        <v>233</v>
      </c>
      <c r="E34" s="164" t="s">
        <v>26</v>
      </c>
      <c r="F34" s="164" t="s">
        <v>26</v>
      </c>
      <c r="G34" s="164" t="s">
        <v>26</v>
      </c>
      <c r="H34" s="164" t="s">
        <v>26</v>
      </c>
      <c r="I34" s="160">
        <v>94</v>
      </c>
      <c r="J34" s="160">
        <v>94</v>
      </c>
      <c r="K34" s="164" t="s">
        <v>26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22</v>
      </c>
      <c r="B35" s="58"/>
      <c r="C35" s="46" t="s">
        <v>66</v>
      </c>
      <c r="D35" s="46" t="s">
        <v>67</v>
      </c>
      <c r="E35" s="164" t="s">
        <v>26</v>
      </c>
      <c r="F35" s="164" t="s">
        <v>26</v>
      </c>
      <c r="G35" s="164" t="s">
        <v>26</v>
      </c>
      <c r="H35" s="164" t="s">
        <v>26</v>
      </c>
      <c r="I35" s="160">
        <v>93</v>
      </c>
      <c r="J35" s="160">
        <v>93</v>
      </c>
      <c r="K35" s="164" t="s">
        <v>26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23</v>
      </c>
      <c r="B36" s="58"/>
      <c r="C36" s="43" t="s">
        <v>68</v>
      </c>
      <c r="D36" s="43" t="s">
        <v>69</v>
      </c>
      <c r="E36" s="164" t="s">
        <v>26</v>
      </c>
      <c r="F36" s="164" t="s">
        <v>26</v>
      </c>
      <c r="G36" s="164" t="s">
        <v>26</v>
      </c>
      <c r="H36" s="164" t="s">
        <v>26</v>
      </c>
      <c r="I36" s="160">
        <v>90</v>
      </c>
      <c r="J36" s="160">
        <v>90</v>
      </c>
      <c r="K36" s="164" t="s">
        <v>26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24</v>
      </c>
      <c r="B37" s="58"/>
      <c r="C37" s="46" t="s">
        <v>70</v>
      </c>
      <c r="D37" s="46" t="s">
        <v>71</v>
      </c>
      <c r="E37" s="164" t="s">
        <v>26</v>
      </c>
      <c r="F37" s="164" t="s">
        <v>26</v>
      </c>
      <c r="G37" s="164" t="s">
        <v>26</v>
      </c>
      <c r="H37" s="164" t="s">
        <v>26</v>
      </c>
      <c r="I37" s="160">
        <v>89</v>
      </c>
      <c r="J37" s="160">
        <v>89</v>
      </c>
      <c r="K37" s="164" t="s">
        <v>26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25</v>
      </c>
      <c r="B38" s="58"/>
      <c r="C38" s="43" t="s">
        <v>72</v>
      </c>
      <c r="D38" s="43" t="s">
        <v>73</v>
      </c>
      <c r="E38" s="164" t="s">
        <v>26</v>
      </c>
      <c r="F38" s="164" t="s">
        <v>26</v>
      </c>
      <c r="G38" s="164" t="s">
        <v>26</v>
      </c>
      <c r="H38" s="164" t="s">
        <v>26</v>
      </c>
      <c r="I38" s="160">
        <v>94</v>
      </c>
      <c r="J38" s="160">
        <v>94</v>
      </c>
      <c r="K38" s="164" t="s">
        <v>26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26</v>
      </c>
      <c r="B39" s="58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26</v>
      </c>
      <c r="H39" s="164" t="s">
        <v>26</v>
      </c>
      <c r="I39" s="160">
        <v>93</v>
      </c>
      <c r="J39" s="160">
        <v>93</v>
      </c>
      <c r="K39" s="164" t="s">
        <v>26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v>21</v>
      </c>
      <c r="D40" s="176"/>
      <c r="E40" s="160">
        <v>21</v>
      </c>
      <c r="F40" s="160">
        <v>21</v>
      </c>
      <c r="G40" s="160">
        <v>21</v>
      </c>
      <c r="H40" s="160">
        <v>21</v>
      </c>
      <c r="I40" s="160"/>
      <c r="J40" s="160"/>
      <c r="K40" s="160">
        <v>21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100</v>
      </c>
      <c r="F41" s="160">
        <f>(F40/C41)*100</f>
        <v>100</v>
      </c>
      <c r="G41" s="160">
        <f>(G40/C41)*100</f>
        <v>100</v>
      </c>
      <c r="H41" s="160">
        <f>(H40/C41)*100</f>
        <v>100</v>
      </c>
      <c r="I41" s="160"/>
      <c r="J41" s="160"/>
      <c r="K41" s="160">
        <f>(K40/C41)*100</f>
        <v>100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1">IF(E41&lt;=0,"",IF((E41&gt;=60),"Attained","Not-Attained"))</f>
        <v>Attained</v>
      </c>
      <c r="F42" s="179" t="str">
        <f t="shared" si="1"/>
        <v>Attained</v>
      </c>
      <c r="G42" s="179" t="str">
        <f t="shared" si="1"/>
        <v>Attained</v>
      </c>
      <c r="H42" s="179" t="str">
        <f t="shared" si="1"/>
        <v>Attained</v>
      </c>
      <c r="I42" s="160" t="str">
        <f t="shared" si="1"/>
        <v/>
      </c>
      <c r="J42" s="160" t="str">
        <f t="shared" si="1"/>
        <v/>
      </c>
      <c r="K42" s="160" t="str">
        <f t="shared" si="1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234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2</v>
      </c>
      <c r="G6" s="102">
        <v>2</v>
      </c>
      <c r="H6" s="102">
        <v>2</v>
      </c>
      <c r="I6" s="102">
        <v>3</v>
      </c>
      <c r="J6" s="102">
        <v>1</v>
      </c>
      <c r="K6" s="102">
        <v>2</v>
      </c>
      <c r="L6" s="102">
        <v>0</v>
      </c>
      <c r="M6" s="102">
        <v>2</v>
      </c>
      <c r="N6" s="102">
        <v>1</v>
      </c>
      <c r="O6" s="102">
        <v>3</v>
      </c>
      <c r="P6" s="102">
        <v>3</v>
      </c>
      <c r="Q6" s="102">
        <v>3</v>
      </c>
      <c r="R6" s="102">
        <v>2</v>
      </c>
      <c r="S6" s="102">
        <v>1</v>
      </c>
    </row>
    <row r="7" spans="2:19" ht="15.75" customHeight="1">
      <c r="D7" s="100" t="s">
        <v>105</v>
      </c>
      <c r="E7" s="103">
        <v>3</v>
      </c>
      <c r="F7" s="104">
        <v>1</v>
      </c>
      <c r="G7" s="104">
        <v>3</v>
      </c>
      <c r="H7" s="104">
        <v>3</v>
      </c>
      <c r="I7" s="104">
        <v>2</v>
      </c>
      <c r="J7" s="104">
        <v>1</v>
      </c>
      <c r="K7" s="104">
        <v>3</v>
      </c>
      <c r="L7" s="104">
        <v>1</v>
      </c>
      <c r="M7" s="104">
        <v>3</v>
      </c>
      <c r="N7" s="104">
        <v>1</v>
      </c>
      <c r="O7" s="104">
        <v>2</v>
      </c>
      <c r="P7" s="104">
        <v>2</v>
      </c>
      <c r="Q7" s="104">
        <v>2</v>
      </c>
      <c r="R7" s="104">
        <v>1</v>
      </c>
      <c r="S7" s="104">
        <v>1</v>
      </c>
    </row>
    <row r="8" spans="2:19" ht="15.75" customHeight="1">
      <c r="D8" s="100" t="s">
        <v>106</v>
      </c>
      <c r="E8" s="103">
        <v>2</v>
      </c>
      <c r="F8" s="104">
        <v>2</v>
      </c>
      <c r="G8" s="104">
        <v>3</v>
      </c>
      <c r="H8" s="104">
        <v>3</v>
      </c>
      <c r="I8" s="104">
        <v>3</v>
      </c>
      <c r="J8" s="104">
        <v>2</v>
      </c>
      <c r="K8" s="104">
        <v>3</v>
      </c>
      <c r="L8" s="104">
        <v>1</v>
      </c>
      <c r="M8" s="104">
        <v>2</v>
      </c>
      <c r="N8" s="104">
        <v>2</v>
      </c>
      <c r="O8" s="104">
        <v>2</v>
      </c>
      <c r="P8" s="104">
        <v>2</v>
      </c>
      <c r="Q8" s="104">
        <v>3</v>
      </c>
      <c r="R8" s="104">
        <v>2</v>
      </c>
      <c r="S8" s="104">
        <v>2</v>
      </c>
    </row>
    <row r="9" spans="2:19" ht="15.75" customHeight="1">
      <c r="D9" s="100" t="s">
        <v>107</v>
      </c>
      <c r="E9" s="103">
        <v>3</v>
      </c>
      <c r="F9" s="104">
        <v>1</v>
      </c>
      <c r="G9" s="104">
        <v>2</v>
      </c>
      <c r="H9" s="104">
        <v>3</v>
      </c>
      <c r="I9" s="104">
        <v>3</v>
      </c>
      <c r="J9" s="104">
        <v>1</v>
      </c>
      <c r="K9" s="104">
        <v>2</v>
      </c>
      <c r="L9" s="104">
        <v>0</v>
      </c>
      <c r="M9" s="104">
        <v>2</v>
      </c>
      <c r="N9" s="104">
        <v>1</v>
      </c>
      <c r="O9" s="104">
        <v>3</v>
      </c>
      <c r="P9" s="104">
        <v>2</v>
      </c>
      <c r="Q9" s="104">
        <v>2</v>
      </c>
      <c r="R9" s="104">
        <v>3</v>
      </c>
      <c r="S9" s="104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2.75</v>
      </c>
      <c r="F10" s="107">
        <f t="shared" si="0"/>
        <v>1.5</v>
      </c>
      <c r="G10" s="107">
        <f t="shared" si="0"/>
        <v>2.5</v>
      </c>
      <c r="H10" s="107">
        <f t="shared" si="0"/>
        <v>2.75</v>
      </c>
      <c r="I10" s="107">
        <f t="shared" si="0"/>
        <v>2.75</v>
      </c>
      <c r="J10" s="107">
        <f t="shared" si="0"/>
        <v>1.25</v>
      </c>
      <c r="K10" s="107">
        <f t="shared" si="0"/>
        <v>2.5</v>
      </c>
      <c r="L10" s="107">
        <f t="shared" si="0"/>
        <v>1</v>
      </c>
      <c r="M10" s="107">
        <f t="shared" si="0"/>
        <v>2.25</v>
      </c>
      <c r="N10" s="107">
        <f t="shared" si="0"/>
        <v>1.25</v>
      </c>
      <c r="O10" s="107">
        <f t="shared" si="0"/>
        <v>2.5</v>
      </c>
      <c r="P10" s="107">
        <f t="shared" si="0"/>
        <v>2.25</v>
      </c>
      <c r="Q10" s="107">
        <f t="shared" si="0"/>
        <v>2.5</v>
      </c>
      <c r="R10" s="107">
        <f t="shared" si="0"/>
        <v>2</v>
      </c>
      <c r="S10" s="107">
        <f t="shared" si="0"/>
        <v>1.5</v>
      </c>
    </row>
    <row r="11" spans="2:19" ht="14.25" customHeight="1"/>
    <row r="12" spans="2:19" ht="15" customHeight="1">
      <c r="B12" s="85" t="s">
        <v>138</v>
      </c>
    </row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D15" s="100" t="s">
        <v>104</v>
      </c>
      <c r="E15" s="108">
        <f t="shared" ref="E15:S15" si="1">($C$15*E6/3)</f>
        <v>0</v>
      </c>
      <c r="F15" s="108">
        <f t="shared" si="1"/>
        <v>0</v>
      </c>
      <c r="G15" s="108">
        <f t="shared" si="1"/>
        <v>0</v>
      </c>
      <c r="H15" s="108">
        <f t="shared" si="1"/>
        <v>0</v>
      </c>
      <c r="I15" s="108">
        <f t="shared" si="1"/>
        <v>0</v>
      </c>
      <c r="J15" s="108">
        <f t="shared" si="1"/>
        <v>0</v>
      </c>
      <c r="K15" s="108">
        <f t="shared" si="1"/>
        <v>0</v>
      </c>
      <c r="L15" s="108">
        <f t="shared" si="1"/>
        <v>0</v>
      </c>
      <c r="M15" s="108">
        <f t="shared" si="1"/>
        <v>0</v>
      </c>
      <c r="N15" s="108">
        <f t="shared" si="1"/>
        <v>0</v>
      </c>
      <c r="O15" s="108">
        <f t="shared" si="1"/>
        <v>0</v>
      </c>
      <c r="P15" s="108">
        <f t="shared" si="1"/>
        <v>0</v>
      </c>
      <c r="Q15" s="108">
        <f t="shared" si="1"/>
        <v>0</v>
      </c>
      <c r="R15" s="108">
        <f t="shared" si="1"/>
        <v>0</v>
      </c>
      <c r="S15" s="108">
        <f t="shared" si="1"/>
        <v>0</v>
      </c>
    </row>
    <row r="16" spans="2:19" ht="15.75" customHeight="1">
      <c r="D16" s="100" t="s">
        <v>105</v>
      </c>
      <c r="E16" s="108">
        <f t="shared" ref="E16:S16" si="2">($C$15*E7/3)</f>
        <v>0</v>
      </c>
      <c r="F16" s="108">
        <f t="shared" si="2"/>
        <v>0</v>
      </c>
      <c r="G16" s="108">
        <f t="shared" si="2"/>
        <v>0</v>
      </c>
      <c r="H16" s="108">
        <f t="shared" si="2"/>
        <v>0</v>
      </c>
      <c r="I16" s="108">
        <f t="shared" si="2"/>
        <v>0</v>
      </c>
      <c r="J16" s="108">
        <f t="shared" si="2"/>
        <v>0</v>
      </c>
      <c r="K16" s="108">
        <f t="shared" si="2"/>
        <v>0</v>
      </c>
      <c r="L16" s="108">
        <f t="shared" si="2"/>
        <v>0</v>
      </c>
      <c r="M16" s="108">
        <f t="shared" si="2"/>
        <v>0</v>
      </c>
      <c r="N16" s="108">
        <f t="shared" si="2"/>
        <v>0</v>
      </c>
      <c r="O16" s="108">
        <f t="shared" si="2"/>
        <v>0</v>
      </c>
      <c r="P16" s="108">
        <f t="shared" si="2"/>
        <v>0</v>
      </c>
      <c r="Q16" s="108">
        <f t="shared" si="2"/>
        <v>0</v>
      </c>
      <c r="R16" s="108">
        <f t="shared" si="2"/>
        <v>0</v>
      </c>
      <c r="S16" s="108">
        <f t="shared" si="2"/>
        <v>0</v>
      </c>
    </row>
    <row r="17" spans="2:19" ht="15.75" customHeight="1">
      <c r="D17" s="100" t="s">
        <v>106</v>
      </c>
      <c r="E17" s="108">
        <f t="shared" ref="E17:S17" si="3">($C$15*E8/3)</f>
        <v>0</v>
      </c>
      <c r="F17" s="108">
        <f t="shared" si="3"/>
        <v>0</v>
      </c>
      <c r="G17" s="108">
        <f t="shared" si="3"/>
        <v>0</v>
      </c>
      <c r="H17" s="108">
        <f t="shared" si="3"/>
        <v>0</v>
      </c>
      <c r="I17" s="108">
        <f t="shared" si="3"/>
        <v>0</v>
      </c>
      <c r="J17" s="108">
        <f t="shared" si="3"/>
        <v>0</v>
      </c>
      <c r="K17" s="108">
        <f t="shared" si="3"/>
        <v>0</v>
      </c>
      <c r="L17" s="108">
        <f t="shared" si="3"/>
        <v>0</v>
      </c>
      <c r="M17" s="108">
        <f t="shared" si="3"/>
        <v>0</v>
      </c>
      <c r="N17" s="108">
        <f t="shared" si="3"/>
        <v>0</v>
      </c>
      <c r="O17" s="108">
        <f t="shared" si="3"/>
        <v>0</v>
      </c>
      <c r="P17" s="108">
        <f t="shared" si="3"/>
        <v>0</v>
      </c>
      <c r="Q17" s="108">
        <f t="shared" si="3"/>
        <v>0</v>
      </c>
      <c r="R17" s="108">
        <f t="shared" si="3"/>
        <v>0</v>
      </c>
      <c r="S17" s="108">
        <f t="shared" si="3"/>
        <v>0</v>
      </c>
    </row>
    <row r="18" spans="2:19" ht="15.75" customHeight="1">
      <c r="D18" s="100" t="s">
        <v>107</v>
      </c>
      <c r="E18" s="108">
        <f t="shared" ref="E18:S18" si="4">($C$15*E9/3)</f>
        <v>0</v>
      </c>
      <c r="F18" s="108">
        <f t="shared" si="4"/>
        <v>0</v>
      </c>
      <c r="G18" s="108">
        <f t="shared" si="4"/>
        <v>0</v>
      </c>
      <c r="H18" s="108">
        <f t="shared" si="4"/>
        <v>0</v>
      </c>
      <c r="I18" s="108">
        <f t="shared" si="4"/>
        <v>0</v>
      </c>
      <c r="J18" s="108">
        <f t="shared" si="4"/>
        <v>0</v>
      </c>
      <c r="K18" s="108">
        <f t="shared" si="4"/>
        <v>0</v>
      </c>
      <c r="L18" s="108">
        <f t="shared" si="4"/>
        <v>0</v>
      </c>
      <c r="M18" s="108">
        <f t="shared" si="4"/>
        <v>0</v>
      </c>
      <c r="N18" s="108">
        <f t="shared" si="4"/>
        <v>0</v>
      </c>
      <c r="O18" s="108">
        <f t="shared" si="4"/>
        <v>0</v>
      </c>
      <c r="P18" s="108">
        <f t="shared" si="4"/>
        <v>0</v>
      </c>
      <c r="Q18" s="108">
        <f t="shared" si="4"/>
        <v>0</v>
      </c>
      <c r="R18" s="108">
        <f t="shared" si="4"/>
        <v>0</v>
      </c>
      <c r="S18" s="108">
        <f t="shared" si="4"/>
        <v>0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0</v>
      </c>
      <c r="F19" s="107">
        <f t="shared" si="5"/>
        <v>0</v>
      </c>
      <c r="G19" s="107">
        <f t="shared" si="5"/>
        <v>0</v>
      </c>
      <c r="H19" s="107">
        <f t="shared" si="5"/>
        <v>0</v>
      </c>
      <c r="I19" s="107">
        <f t="shared" si="5"/>
        <v>0</v>
      </c>
      <c r="J19" s="107">
        <f t="shared" si="5"/>
        <v>0</v>
      </c>
      <c r="K19" s="107">
        <f t="shared" si="5"/>
        <v>0</v>
      </c>
      <c r="L19" s="107">
        <f t="shared" si="5"/>
        <v>0</v>
      </c>
      <c r="M19" s="107">
        <f t="shared" si="5"/>
        <v>0</v>
      </c>
      <c r="N19" s="107">
        <f t="shared" si="5"/>
        <v>0</v>
      </c>
      <c r="O19" s="107">
        <f t="shared" si="5"/>
        <v>0</v>
      </c>
      <c r="P19" s="107">
        <f t="shared" si="5"/>
        <v>0</v>
      </c>
      <c r="Q19" s="107">
        <f t="shared" si="5"/>
        <v>0</v>
      </c>
      <c r="R19" s="107">
        <f t="shared" si="5"/>
        <v>0</v>
      </c>
      <c r="S19" s="107">
        <f t="shared" si="5"/>
        <v>0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2.75</v>
      </c>
      <c r="F22" s="112">
        <f t="shared" si="6"/>
        <v>1.5</v>
      </c>
      <c r="G22" s="112">
        <f t="shared" si="6"/>
        <v>2.5</v>
      </c>
      <c r="H22" s="112">
        <f t="shared" si="6"/>
        <v>2.75</v>
      </c>
      <c r="I22" s="112">
        <f t="shared" si="6"/>
        <v>2.75</v>
      </c>
      <c r="J22" s="112">
        <f t="shared" si="6"/>
        <v>1.25</v>
      </c>
      <c r="K22" s="112">
        <f t="shared" si="6"/>
        <v>2.5</v>
      </c>
      <c r="L22" s="112">
        <f t="shared" si="6"/>
        <v>1</v>
      </c>
      <c r="M22" s="112">
        <f t="shared" si="6"/>
        <v>2.25</v>
      </c>
      <c r="N22" s="112">
        <f t="shared" si="6"/>
        <v>1.25</v>
      </c>
      <c r="O22" s="112">
        <f t="shared" si="6"/>
        <v>2.5</v>
      </c>
      <c r="P22" s="112">
        <f t="shared" si="6"/>
        <v>2.25</v>
      </c>
      <c r="Q22" s="112">
        <f t="shared" si="6"/>
        <v>2.5</v>
      </c>
      <c r="R22" s="112">
        <f t="shared" si="6"/>
        <v>2</v>
      </c>
      <c r="S22" s="112">
        <f t="shared" si="6"/>
        <v>1.5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0</v>
      </c>
      <c r="F23" s="114">
        <f t="shared" si="7"/>
        <v>0</v>
      </c>
      <c r="G23" s="114">
        <f t="shared" si="7"/>
        <v>0</v>
      </c>
      <c r="H23" s="114">
        <f t="shared" si="7"/>
        <v>0</v>
      </c>
      <c r="I23" s="114">
        <f t="shared" si="7"/>
        <v>0</v>
      </c>
      <c r="J23" s="114">
        <f t="shared" si="7"/>
        <v>0</v>
      </c>
      <c r="K23" s="114">
        <f t="shared" si="7"/>
        <v>0</v>
      </c>
      <c r="L23" s="114">
        <f t="shared" si="7"/>
        <v>0</v>
      </c>
      <c r="M23" s="114">
        <f t="shared" si="7"/>
        <v>0</v>
      </c>
      <c r="N23" s="114">
        <f t="shared" si="7"/>
        <v>0</v>
      </c>
      <c r="O23" s="114">
        <f t="shared" si="7"/>
        <v>0</v>
      </c>
      <c r="P23" s="114">
        <f t="shared" si="7"/>
        <v>0</v>
      </c>
      <c r="Q23" s="114">
        <f t="shared" si="7"/>
        <v>0</v>
      </c>
      <c r="R23" s="114">
        <f t="shared" si="7"/>
        <v>0</v>
      </c>
      <c r="S23" s="114">
        <f t="shared" si="7"/>
        <v>0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2.75</v>
      </c>
      <c r="F25" s="109">
        <f t="shared" si="8"/>
        <v>1.5</v>
      </c>
      <c r="G25" s="109">
        <f t="shared" si="8"/>
        <v>2.5</v>
      </c>
      <c r="H25" s="109">
        <f t="shared" si="8"/>
        <v>2.75</v>
      </c>
      <c r="I25" s="109">
        <f t="shared" si="8"/>
        <v>2.75</v>
      </c>
      <c r="J25" s="109">
        <f t="shared" si="8"/>
        <v>1.25</v>
      </c>
      <c r="K25" s="109">
        <f t="shared" si="8"/>
        <v>2.5</v>
      </c>
      <c r="L25" s="109">
        <f t="shared" si="8"/>
        <v>1</v>
      </c>
      <c r="M25" s="109">
        <f t="shared" si="8"/>
        <v>2.25</v>
      </c>
      <c r="N25" s="109">
        <f t="shared" si="8"/>
        <v>1.25</v>
      </c>
      <c r="O25" s="109">
        <f t="shared" si="8"/>
        <v>2.5</v>
      </c>
      <c r="P25" s="109">
        <f t="shared" si="8"/>
        <v>2.25</v>
      </c>
      <c r="Q25" s="109">
        <f t="shared" si="8"/>
        <v>2.5</v>
      </c>
      <c r="R25" s="109">
        <f t="shared" si="8"/>
        <v>2</v>
      </c>
      <c r="S25" s="109">
        <f t="shared" si="8"/>
        <v>1.5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235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139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230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4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174" t="s">
        <v>236</v>
      </c>
      <c r="D19" s="175" t="s">
        <v>237</v>
      </c>
      <c r="E19" s="164" t="s">
        <v>238</v>
      </c>
      <c r="F19" s="164" t="s">
        <v>26</v>
      </c>
      <c r="G19" s="164" t="s">
        <v>26</v>
      </c>
      <c r="H19" s="164" t="s">
        <v>26</v>
      </c>
      <c r="I19" s="164">
        <v>91</v>
      </c>
      <c r="J19" s="164">
        <f t="shared" ref="J19:J26" si="0">(I19/100)*100</f>
        <v>91</v>
      </c>
      <c r="K19" s="164" t="str">
        <f t="shared" ref="K19:K26" si="1">IF(J19&lt;=0,"",IF((J19&gt;=60),"Y","N"))</f>
        <v>Y</v>
      </c>
      <c r="L19" s="372">
        <f>(E31+F31+G31+H31)/4</f>
        <v>2.75</v>
      </c>
      <c r="M19" s="372">
        <f>K31</f>
        <v>3</v>
      </c>
      <c r="N19" s="165">
        <f>(L19*0.2+M19*0.8)</f>
        <v>2.95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174" t="s">
        <v>239</v>
      </c>
      <c r="D20" s="175" t="s">
        <v>240</v>
      </c>
      <c r="E20" s="164" t="s">
        <v>26</v>
      </c>
      <c r="F20" s="164" t="s">
        <v>26</v>
      </c>
      <c r="G20" s="164" t="s">
        <v>26</v>
      </c>
      <c r="H20" s="164" t="s">
        <v>26</v>
      </c>
      <c r="I20" s="164">
        <v>86</v>
      </c>
      <c r="J20" s="164">
        <f t="shared" si="0"/>
        <v>86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174" t="s">
        <v>241</v>
      </c>
      <c r="D21" s="175" t="s">
        <v>242</v>
      </c>
      <c r="E21" s="164" t="s">
        <v>26</v>
      </c>
      <c r="F21" s="164" t="s">
        <v>26</v>
      </c>
      <c r="G21" s="164" t="s">
        <v>26</v>
      </c>
      <c r="H21" s="164" t="s">
        <v>26</v>
      </c>
      <c r="I21" s="164">
        <v>88</v>
      </c>
      <c r="J21" s="164">
        <f t="shared" si="0"/>
        <v>88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174" t="s">
        <v>243</v>
      </c>
      <c r="D22" s="175" t="s">
        <v>244</v>
      </c>
      <c r="E22" s="164" t="s">
        <v>26</v>
      </c>
      <c r="F22" s="164" t="s">
        <v>26</v>
      </c>
      <c r="G22" s="164" t="s">
        <v>26</v>
      </c>
      <c r="H22" s="164" t="s">
        <v>26</v>
      </c>
      <c r="I22" s="164">
        <v>92</v>
      </c>
      <c r="J22" s="164">
        <f t="shared" si="0"/>
        <v>92</v>
      </c>
      <c r="K22" s="164" t="str">
        <f t="shared" si="1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174" t="s">
        <v>245</v>
      </c>
      <c r="D23" s="175" t="s">
        <v>246</v>
      </c>
      <c r="E23" s="164" t="s">
        <v>26</v>
      </c>
      <c r="F23" s="164" t="s">
        <v>26</v>
      </c>
      <c r="G23" s="164" t="s">
        <v>26</v>
      </c>
      <c r="H23" s="164" t="s">
        <v>26</v>
      </c>
      <c r="I23" s="160">
        <v>82</v>
      </c>
      <c r="J23" s="164">
        <f t="shared" si="0"/>
        <v>82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174" t="s">
        <v>247</v>
      </c>
      <c r="D24" s="175" t="s">
        <v>248</v>
      </c>
      <c r="E24" s="164" t="s">
        <v>26</v>
      </c>
      <c r="F24" s="164" t="s">
        <v>197</v>
      </c>
      <c r="G24" s="164" t="s">
        <v>26</v>
      </c>
      <c r="H24" s="164" t="s">
        <v>26</v>
      </c>
      <c r="I24" s="160">
        <v>68</v>
      </c>
      <c r="J24" s="164">
        <f t="shared" si="0"/>
        <v>68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174" t="s">
        <v>249</v>
      </c>
      <c r="D25" s="175" t="s">
        <v>250</v>
      </c>
      <c r="E25" s="164" t="s">
        <v>26</v>
      </c>
      <c r="F25" s="164" t="s">
        <v>197</v>
      </c>
      <c r="G25" s="164" t="s">
        <v>26</v>
      </c>
      <c r="H25" s="164" t="s">
        <v>197</v>
      </c>
      <c r="I25" s="160">
        <v>66</v>
      </c>
      <c r="J25" s="164">
        <f t="shared" si="0"/>
        <v>66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174" t="s">
        <v>251</v>
      </c>
      <c r="D26" s="175" t="s">
        <v>252</v>
      </c>
      <c r="E26" s="164" t="s">
        <v>26</v>
      </c>
      <c r="F26" s="164" t="s">
        <v>26</v>
      </c>
      <c r="G26" s="164" t="s">
        <v>197</v>
      </c>
      <c r="H26" s="164" t="s">
        <v>26</v>
      </c>
      <c r="I26" s="160">
        <v>64</v>
      </c>
      <c r="J26" s="164">
        <f t="shared" si="0"/>
        <v>64</v>
      </c>
      <c r="K26" s="164" t="str">
        <f t="shared" si="1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15.5" customHeight="1">
      <c r="A27" s="337" t="s">
        <v>76</v>
      </c>
      <c r="B27" s="332"/>
      <c r="C27" s="77">
        <f>COUNTA(A19:A26)</f>
        <v>8</v>
      </c>
      <c r="D27" s="176"/>
      <c r="E27" s="160">
        <v>8</v>
      </c>
      <c r="F27" s="160">
        <f t="shared" ref="F27:H27" si="2">COUNTIF(F19:F26,"Y")</f>
        <v>6</v>
      </c>
      <c r="G27" s="160">
        <f t="shared" si="2"/>
        <v>7</v>
      </c>
      <c r="H27" s="160">
        <f t="shared" si="2"/>
        <v>7</v>
      </c>
      <c r="I27" s="160"/>
      <c r="J27" s="160"/>
      <c r="K27" s="160">
        <f>COUNTIF(K19:K26,"Y")</f>
        <v>8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87.75" customHeight="1">
      <c r="A28" s="383" t="s">
        <v>77</v>
      </c>
      <c r="B28" s="334"/>
      <c r="C28" s="77">
        <v>8</v>
      </c>
      <c r="D28" s="177" t="s">
        <v>78</v>
      </c>
      <c r="E28" s="160">
        <f>(E27/C28)*100</f>
        <v>100</v>
      </c>
      <c r="F28" s="160">
        <f>(F27/C28)*100</f>
        <v>75</v>
      </c>
      <c r="G28" s="160">
        <f>(G27/C28)*100</f>
        <v>87.5</v>
      </c>
      <c r="H28" s="160">
        <f>(H27/C28)*100</f>
        <v>87.5</v>
      </c>
      <c r="I28" s="160"/>
      <c r="J28" s="160"/>
      <c r="K28" s="160">
        <f>(K27/C28)*100</f>
        <v>100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39.75" customHeight="1">
      <c r="A29" s="57"/>
      <c r="B29" s="58"/>
      <c r="C29" s="58"/>
      <c r="D29" s="178"/>
      <c r="E29" s="179" t="str">
        <f t="shared" ref="E29:K29" si="3">IF(E28&lt;=0,"",IF((E28&gt;=60),"Attained","Not-Attained"))</f>
        <v>Attained</v>
      </c>
      <c r="F29" s="179" t="str">
        <f t="shared" si="3"/>
        <v>Attained</v>
      </c>
      <c r="G29" s="179" t="str">
        <f t="shared" si="3"/>
        <v>Attained</v>
      </c>
      <c r="H29" s="179" t="str">
        <f t="shared" si="3"/>
        <v>Attained</v>
      </c>
      <c r="I29" s="160" t="str">
        <f t="shared" si="3"/>
        <v/>
      </c>
      <c r="J29" s="160" t="str">
        <f t="shared" si="3"/>
        <v/>
      </c>
      <c r="K29" s="160" t="str">
        <f t="shared" si="3"/>
        <v>Attained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" customHeight="1">
      <c r="A30" s="57"/>
      <c r="B30" s="58"/>
      <c r="C30" s="58"/>
      <c r="D30" s="178"/>
      <c r="E30" s="160"/>
      <c r="F30" s="160"/>
      <c r="G30" s="160"/>
      <c r="H30" s="160"/>
      <c r="I30" s="160"/>
      <c r="J30" s="160"/>
      <c r="K30" s="160"/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" customHeight="1">
      <c r="A31" s="57"/>
      <c r="B31" s="58"/>
      <c r="C31" s="58"/>
      <c r="D31" s="178"/>
      <c r="E31" s="169">
        <v>3</v>
      </c>
      <c r="F31" s="169">
        <v>2</v>
      </c>
      <c r="G31" s="169">
        <v>3</v>
      </c>
      <c r="H31" s="169">
        <v>3</v>
      </c>
      <c r="I31" s="160"/>
      <c r="J31" s="160"/>
      <c r="K31" s="169">
        <v>3</v>
      </c>
      <c r="L31" s="330"/>
      <c r="M31" s="330"/>
      <c r="N31" s="170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" customHeight="1">
      <c r="A32" s="57"/>
      <c r="B32" s="58"/>
      <c r="C32" s="58"/>
      <c r="D32" s="5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" customHeight="1">
      <c r="A33" s="57"/>
      <c r="B33" s="58"/>
      <c r="C33" s="58"/>
      <c r="D33" s="5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" customHeight="1">
      <c r="A34" s="57"/>
      <c r="B34" s="58"/>
      <c r="C34" s="58"/>
      <c r="D34" s="5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" customHeight="1">
      <c r="A35" s="57"/>
      <c r="B35" s="58"/>
      <c r="C35" s="58"/>
      <c r="D35" s="59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" customHeight="1">
      <c r="A36" s="57"/>
      <c r="B36" s="58"/>
      <c r="C36" s="58"/>
      <c r="D36" s="60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" customHeight="1">
      <c r="A37" s="57"/>
      <c r="B37" s="58"/>
      <c r="C37" s="58"/>
      <c r="D37" s="5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" customHeight="1">
      <c r="A38" s="57"/>
      <c r="B38" s="58"/>
      <c r="C38" s="58"/>
      <c r="D38" s="5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" customHeight="1">
      <c r="A39" s="57"/>
      <c r="B39" s="58"/>
      <c r="C39" s="58"/>
      <c r="D39" s="5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57"/>
      <c r="B40" s="61"/>
      <c r="C40" s="61"/>
      <c r="D40" s="61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57"/>
      <c r="B41" s="61"/>
      <c r="C41" s="61"/>
      <c r="D41" s="61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57"/>
      <c r="B42" s="61"/>
      <c r="C42" s="61"/>
      <c r="D42" s="61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57"/>
      <c r="B43" s="61"/>
      <c r="C43" s="61"/>
      <c r="D43" s="61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57"/>
      <c r="B44" s="61"/>
      <c r="C44" s="61"/>
      <c r="D44" s="61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57"/>
      <c r="B45" s="61"/>
      <c r="C45" s="61"/>
      <c r="D45" s="61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/>
      <c r="B46" s="61"/>
      <c r="C46" s="61"/>
      <c r="D46" s="61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57"/>
      <c r="B47" s="61"/>
      <c r="C47" s="61"/>
      <c r="D47" s="61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57"/>
      <c r="B48" s="61"/>
      <c r="C48" s="61"/>
      <c r="D48" s="61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57"/>
      <c r="B49" s="61"/>
      <c r="C49" s="61"/>
      <c r="D49" s="61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57"/>
      <c r="B50" s="61"/>
      <c r="C50" s="61"/>
      <c r="D50" s="61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57"/>
      <c r="B51" s="61"/>
      <c r="C51" s="61"/>
      <c r="D51" s="61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57"/>
      <c r="B52" s="61"/>
      <c r="C52" s="61"/>
      <c r="D52" s="61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4.2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4.2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4.2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4.2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4.2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4.2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3.5" customHeight="1">
      <c r="A105" s="62"/>
      <c r="B105" s="63"/>
      <c r="C105" s="63"/>
      <c r="D105" s="64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3.5" customHeight="1">
      <c r="A106" s="62"/>
      <c r="B106" s="63"/>
      <c r="C106" s="63"/>
      <c r="D106" s="64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3.5" customHeight="1">
      <c r="A107" s="62"/>
      <c r="B107" s="63"/>
      <c r="C107" s="63"/>
      <c r="D107" s="64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3.5" customHeight="1">
      <c r="A108" s="62"/>
      <c r="B108" s="63"/>
      <c r="C108" s="63"/>
      <c r="D108" s="64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3.5" customHeight="1">
      <c r="A109" s="62"/>
      <c r="B109" s="63"/>
      <c r="C109" s="63"/>
      <c r="D109" s="64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3.5" customHeight="1">
      <c r="A110" s="62"/>
      <c r="B110" s="63"/>
      <c r="C110" s="63"/>
      <c r="D110" s="6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3.5" customHeight="1">
      <c r="A111" s="62"/>
      <c r="B111" s="63"/>
      <c r="C111" s="63"/>
      <c r="D111" s="64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3.5" customHeight="1">
      <c r="A112" s="62"/>
      <c r="B112" s="63"/>
      <c r="C112" s="63"/>
      <c r="D112" s="64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3.5" customHeight="1">
      <c r="A113" s="62"/>
      <c r="B113" s="63"/>
      <c r="C113" s="63"/>
      <c r="D113" s="6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3.5" customHeight="1">
      <c r="A114" s="62"/>
      <c r="B114" s="63"/>
      <c r="C114" s="63"/>
      <c r="D114" s="64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3.5" customHeight="1">
      <c r="A115" s="62"/>
      <c r="B115" s="63"/>
      <c r="C115" s="63"/>
      <c r="D115" s="6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3.5" customHeight="1">
      <c r="A116" s="62"/>
      <c r="B116" s="63"/>
      <c r="C116" s="63"/>
      <c r="D116" s="6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3.5" customHeight="1">
      <c r="A117" s="62"/>
      <c r="B117" s="66"/>
      <c r="C117" s="66"/>
      <c r="D117" s="6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4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4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68"/>
      <c r="B129" s="69"/>
      <c r="C129" s="70"/>
      <c r="D129" s="71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68"/>
      <c r="B130" s="69"/>
      <c r="C130" s="70"/>
      <c r="D130" s="71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68"/>
      <c r="B131" s="69"/>
      <c r="C131" s="70"/>
      <c r="D131" s="7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68"/>
      <c r="B132" s="69"/>
      <c r="C132" s="70"/>
      <c r="D132" s="71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68"/>
      <c r="B133" s="69"/>
      <c r="C133" s="70"/>
      <c r="D133" s="71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68"/>
      <c r="B134" s="69"/>
      <c r="C134" s="70"/>
      <c r="D134" s="71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68"/>
      <c r="B135" s="69"/>
      <c r="C135" s="70"/>
      <c r="D135" s="71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68"/>
      <c r="B136" s="69"/>
      <c r="C136" s="70"/>
      <c r="D136" s="71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68"/>
      <c r="B137" s="69"/>
      <c r="C137" s="70"/>
      <c r="D137" s="71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68"/>
      <c r="B138" s="69"/>
      <c r="C138" s="70"/>
      <c r="D138" s="71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68"/>
      <c r="B139" s="69"/>
      <c r="C139" s="72"/>
      <c r="D139" s="7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68"/>
      <c r="B140" s="69"/>
      <c r="C140" s="72"/>
      <c r="D140" s="7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68"/>
      <c r="B141" s="69"/>
      <c r="C141" s="72"/>
      <c r="D141" s="7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2"/>
      <c r="D142" s="7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>
        <v>146</v>
      </c>
      <c r="B143" s="69"/>
      <c r="C143" s="72"/>
      <c r="D143" s="7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>
        <v>147</v>
      </c>
      <c r="B144" s="69"/>
      <c r="C144" s="72"/>
      <c r="D144" s="7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>
        <v>148</v>
      </c>
      <c r="B145" s="69"/>
      <c r="C145" s="72"/>
      <c r="D145" s="7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>
        <v>149</v>
      </c>
      <c r="B146" s="69"/>
      <c r="C146" s="72"/>
      <c r="D146" s="7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>
        <v>150</v>
      </c>
      <c r="B147" s="69"/>
      <c r="C147" s="72"/>
      <c r="D147" s="7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>
        <v>151</v>
      </c>
      <c r="B148" s="74"/>
      <c r="C148" s="72"/>
      <c r="D148" s="7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>
        <v>152</v>
      </c>
      <c r="B149" s="69"/>
      <c r="C149" s="72"/>
      <c r="D149" s="73"/>
      <c r="E149" s="75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6.5" customHeight="1">
      <c r="A150" s="68">
        <v>153</v>
      </c>
      <c r="B150" s="69"/>
      <c r="C150" s="72"/>
      <c r="D150" s="73"/>
      <c r="E150" s="75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80.25" customHeight="1">
      <c r="A151" s="76"/>
      <c r="B151" s="335" t="s">
        <v>76</v>
      </c>
      <c r="C151" s="336"/>
      <c r="D151" s="77">
        <f>COUNTA(D19:D150)</f>
        <v>9</v>
      </c>
      <c r="E151" s="78" t="s">
        <v>80</v>
      </c>
      <c r="F151" s="79" t="e">
        <f>COUNTIF(#REF!,"3")</f>
        <v>#REF!</v>
      </c>
      <c r="G151" s="79" t="s">
        <v>81</v>
      </c>
      <c r="H151" s="78" t="e">
        <f>COUNTIF(#REF!,"2")</f>
        <v>#REF!</v>
      </c>
      <c r="I151" s="79" t="s">
        <v>82</v>
      </c>
      <c r="J151" s="78" t="e">
        <f>COUNTIF(#REF!,"1")</f>
        <v>#REF!</v>
      </c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72" customHeight="1">
      <c r="A152" s="80"/>
      <c r="B152" s="337" t="s">
        <v>77</v>
      </c>
      <c r="C152" s="332"/>
      <c r="D152" s="77" t="e">
        <f>COUNTIF(#REF!,"&gt;0")</f>
        <v>#REF!</v>
      </c>
      <c r="E152" s="81" t="s">
        <v>78</v>
      </c>
      <c r="F152" s="82" t="e">
        <f>F151/D152*100</f>
        <v>#REF!</v>
      </c>
      <c r="G152" s="83" t="s">
        <v>83</v>
      </c>
      <c r="H152" s="82" t="e">
        <f>H151/D152*100</f>
        <v>#REF!</v>
      </c>
      <c r="I152" s="83" t="s">
        <v>84</v>
      </c>
      <c r="J152" s="82" t="e">
        <f>J151/D152*100</f>
        <v>#REF!</v>
      </c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21" customHeight="1">
      <c r="A153" s="8"/>
      <c r="B153" s="8"/>
      <c r="C153" s="75"/>
      <c r="D153" s="84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75"/>
      <c r="D154" s="84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75"/>
      <c r="D155" s="84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75"/>
      <c r="D156" s="84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75"/>
      <c r="D157" s="84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75"/>
      <c r="D158" s="84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75"/>
      <c r="D159" s="84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75"/>
      <c r="D160" s="84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75"/>
      <c r="D161" s="84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75"/>
      <c r="D162" s="84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75"/>
      <c r="D163" s="84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75"/>
      <c r="D164" s="84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75"/>
      <c r="D165" s="84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9">
    <mergeCell ref="L19:L31"/>
    <mergeCell ref="M19:M31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27:B27"/>
    <mergeCell ref="A28:B28"/>
    <mergeCell ref="B151:C151"/>
    <mergeCell ref="B152:C152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224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80">
        <v>3</v>
      </c>
      <c r="F6" s="180">
        <v>3</v>
      </c>
      <c r="G6" s="180">
        <v>0</v>
      </c>
      <c r="H6" s="180">
        <v>1</v>
      </c>
      <c r="I6" s="180">
        <v>1</v>
      </c>
      <c r="J6" s="180">
        <v>3</v>
      </c>
      <c r="K6" s="180">
        <v>2</v>
      </c>
      <c r="L6" s="180">
        <v>2</v>
      </c>
      <c r="M6" s="180">
        <v>3</v>
      </c>
      <c r="N6" s="180">
        <v>2</v>
      </c>
      <c r="O6" s="180">
        <v>0</v>
      </c>
      <c r="P6" s="180">
        <v>2</v>
      </c>
      <c r="Q6" s="180">
        <v>3</v>
      </c>
      <c r="R6" s="180">
        <v>3</v>
      </c>
      <c r="S6" s="180">
        <v>2</v>
      </c>
    </row>
    <row r="7" spans="2:19" ht="15.75" customHeight="1">
      <c r="D7" s="100" t="s">
        <v>105</v>
      </c>
      <c r="E7" s="180">
        <v>3</v>
      </c>
      <c r="F7" s="180">
        <v>3</v>
      </c>
      <c r="G7" s="180">
        <v>1</v>
      </c>
      <c r="H7" s="180">
        <v>2</v>
      </c>
      <c r="I7" s="180">
        <v>1</v>
      </c>
      <c r="J7" s="180">
        <v>3</v>
      </c>
      <c r="K7" s="180">
        <v>2</v>
      </c>
      <c r="L7" s="180">
        <v>2</v>
      </c>
      <c r="M7" s="180">
        <v>2</v>
      </c>
      <c r="N7" s="180">
        <v>22</v>
      </c>
      <c r="O7" s="180">
        <v>1</v>
      </c>
      <c r="P7" s="180">
        <v>2</v>
      </c>
      <c r="Q7" s="180">
        <v>3</v>
      </c>
      <c r="R7" s="180">
        <v>3</v>
      </c>
      <c r="S7" s="180">
        <v>2</v>
      </c>
    </row>
    <row r="8" spans="2:19" ht="15.75" customHeight="1">
      <c r="D8" s="100" t="s">
        <v>106</v>
      </c>
      <c r="E8" s="180">
        <v>3</v>
      </c>
      <c r="F8" s="180">
        <v>3</v>
      </c>
      <c r="G8" s="180">
        <v>2</v>
      </c>
      <c r="H8" s="180">
        <v>3</v>
      </c>
      <c r="I8" s="180">
        <v>1</v>
      </c>
      <c r="J8" s="180">
        <v>3</v>
      </c>
      <c r="K8" s="180">
        <v>2</v>
      </c>
      <c r="L8" s="180">
        <v>2</v>
      </c>
      <c r="M8" s="180">
        <v>2</v>
      </c>
      <c r="N8" s="180">
        <v>2</v>
      </c>
      <c r="O8" s="180">
        <v>1</v>
      </c>
      <c r="P8" s="180">
        <v>3</v>
      </c>
      <c r="Q8" s="180">
        <v>3</v>
      </c>
      <c r="R8" s="180">
        <v>3</v>
      </c>
      <c r="S8" s="180">
        <v>3</v>
      </c>
    </row>
    <row r="9" spans="2:19" ht="15.75" customHeight="1">
      <c r="D9" s="100" t="s">
        <v>107</v>
      </c>
      <c r="E9" s="180">
        <v>3</v>
      </c>
      <c r="F9" s="180">
        <v>2</v>
      </c>
      <c r="G9" s="180">
        <v>2</v>
      </c>
      <c r="H9" s="180">
        <v>3</v>
      </c>
      <c r="I9" s="180">
        <v>1</v>
      </c>
      <c r="J9" s="180">
        <v>3</v>
      </c>
      <c r="K9" s="180">
        <v>2</v>
      </c>
      <c r="L9" s="180">
        <v>2</v>
      </c>
      <c r="M9" s="180">
        <v>3</v>
      </c>
      <c r="N9" s="180">
        <v>2</v>
      </c>
      <c r="O9" s="180">
        <v>0</v>
      </c>
      <c r="P9" s="180">
        <v>2</v>
      </c>
      <c r="Q9" s="180">
        <v>3</v>
      </c>
      <c r="R9" s="180">
        <v>2</v>
      </c>
      <c r="S9" s="180">
        <v>3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2.75</v>
      </c>
      <c r="G10" s="107">
        <f t="shared" si="0"/>
        <v>1.6666666666666667</v>
      </c>
      <c r="H10" s="107">
        <f t="shared" si="0"/>
        <v>2.25</v>
      </c>
      <c r="I10" s="107">
        <f t="shared" si="0"/>
        <v>1</v>
      </c>
      <c r="J10" s="107">
        <f t="shared" si="0"/>
        <v>3</v>
      </c>
      <c r="K10" s="107">
        <f t="shared" si="0"/>
        <v>2</v>
      </c>
      <c r="L10" s="107">
        <f t="shared" si="0"/>
        <v>2</v>
      </c>
      <c r="M10" s="107">
        <f t="shared" si="0"/>
        <v>2.5</v>
      </c>
      <c r="N10" s="107">
        <f t="shared" si="0"/>
        <v>7</v>
      </c>
      <c r="O10" s="107">
        <f t="shared" si="0"/>
        <v>1</v>
      </c>
      <c r="P10" s="107">
        <f t="shared" si="0"/>
        <v>2.25</v>
      </c>
      <c r="Q10" s="107">
        <f t="shared" si="0"/>
        <v>3</v>
      </c>
      <c r="R10" s="107">
        <f t="shared" si="0"/>
        <v>2.75</v>
      </c>
      <c r="S10" s="107">
        <f t="shared" si="0"/>
        <v>2.5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'GE2'!N19</f>
        <v>2.95</v>
      </c>
      <c r="D15" s="100" t="s">
        <v>104</v>
      </c>
      <c r="E15" s="108">
        <f t="shared" ref="E15:S15" si="1">($C$15*E6/3)</f>
        <v>2.9500000000000006</v>
      </c>
      <c r="F15" s="108">
        <f t="shared" si="1"/>
        <v>2.9500000000000006</v>
      </c>
      <c r="G15" s="108">
        <f t="shared" si="1"/>
        <v>0</v>
      </c>
      <c r="H15" s="108">
        <f t="shared" si="1"/>
        <v>0.98333333333333339</v>
      </c>
      <c r="I15" s="108">
        <f t="shared" si="1"/>
        <v>0.98333333333333339</v>
      </c>
      <c r="J15" s="108">
        <f t="shared" si="1"/>
        <v>2.9500000000000006</v>
      </c>
      <c r="K15" s="108">
        <f t="shared" si="1"/>
        <v>1.9666666666666668</v>
      </c>
      <c r="L15" s="108">
        <f t="shared" si="1"/>
        <v>1.9666666666666668</v>
      </c>
      <c r="M15" s="108">
        <f t="shared" si="1"/>
        <v>2.9500000000000006</v>
      </c>
      <c r="N15" s="108">
        <f t="shared" si="1"/>
        <v>1.9666666666666668</v>
      </c>
      <c r="O15" s="108">
        <f t="shared" si="1"/>
        <v>0</v>
      </c>
      <c r="P15" s="108">
        <f t="shared" si="1"/>
        <v>1.9666666666666668</v>
      </c>
      <c r="Q15" s="108">
        <f t="shared" si="1"/>
        <v>2.9500000000000006</v>
      </c>
      <c r="R15" s="108">
        <f t="shared" si="1"/>
        <v>2.9500000000000006</v>
      </c>
      <c r="S15" s="108">
        <f t="shared" si="1"/>
        <v>1.9666666666666668</v>
      </c>
    </row>
    <row r="16" spans="2:19" ht="15.75" customHeight="1">
      <c r="D16" s="100" t="s">
        <v>105</v>
      </c>
      <c r="E16" s="108">
        <f t="shared" ref="E16:S16" si="2">($C$15*E7/3)</f>
        <v>2.9500000000000006</v>
      </c>
      <c r="F16" s="108">
        <f t="shared" si="2"/>
        <v>2.9500000000000006</v>
      </c>
      <c r="G16" s="108">
        <f t="shared" si="2"/>
        <v>0.98333333333333339</v>
      </c>
      <c r="H16" s="108">
        <f t="shared" si="2"/>
        <v>1.9666666666666668</v>
      </c>
      <c r="I16" s="108">
        <f t="shared" si="2"/>
        <v>0.98333333333333339</v>
      </c>
      <c r="J16" s="108">
        <f t="shared" si="2"/>
        <v>2.9500000000000006</v>
      </c>
      <c r="K16" s="108">
        <f t="shared" si="2"/>
        <v>1.9666666666666668</v>
      </c>
      <c r="L16" s="108">
        <f t="shared" si="2"/>
        <v>1.9666666666666668</v>
      </c>
      <c r="M16" s="108">
        <f t="shared" si="2"/>
        <v>1.9666666666666668</v>
      </c>
      <c r="N16" s="108">
        <f t="shared" si="2"/>
        <v>21.633333333333336</v>
      </c>
      <c r="O16" s="108">
        <f t="shared" si="2"/>
        <v>0.98333333333333339</v>
      </c>
      <c r="P16" s="108">
        <f t="shared" si="2"/>
        <v>1.9666666666666668</v>
      </c>
      <c r="Q16" s="108">
        <f t="shared" si="2"/>
        <v>2.9500000000000006</v>
      </c>
      <c r="R16" s="108">
        <f t="shared" si="2"/>
        <v>2.9500000000000006</v>
      </c>
      <c r="S16" s="108">
        <f t="shared" si="2"/>
        <v>1.9666666666666668</v>
      </c>
    </row>
    <row r="17" spans="2:19" ht="15.75" customHeight="1">
      <c r="D17" s="100" t="s">
        <v>106</v>
      </c>
      <c r="E17" s="108">
        <f t="shared" ref="E17:S17" si="3">($C$15*E8/3)</f>
        <v>2.9500000000000006</v>
      </c>
      <c r="F17" s="108">
        <f t="shared" si="3"/>
        <v>2.9500000000000006</v>
      </c>
      <c r="G17" s="108">
        <f t="shared" si="3"/>
        <v>1.9666666666666668</v>
      </c>
      <c r="H17" s="108">
        <f t="shared" si="3"/>
        <v>2.9500000000000006</v>
      </c>
      <c r="I17" s="108">
        <f t="shared" si="3"/>
        <v>0.98333333333333339</v>
      </c>
      <c r="J17" s="108">
        <f t="shared" si="3"/>
        <v>2.9500000000000006</v>
      </c>
      <c r="K17" s="108">
        <f t="shared" si="3"/>
        <v>1.9666666666666668</v>
      </c>
      <c r="L17" s="108">
        <f t="shared" si="3"/>
        <v>1.9666666666666668</v>
      </c>
      <c r="M17" s="108">
        <f t="shared" si="3"/>
        <v>1.9666666666666668</v>
      </c>
      <c r="N17" s="108">
        <f t="shared" si="3"/>
        <v>1.9666666666666668</v>
      </c>
      <c r="O17" s="108">
        <f t="shared" si="3"/>
        <v>0.98333333333333339</v>
      </c>
      <c r="P17" s="108">
        <f t="shared" si="3"/>
        <v>2.9500000000000006</v>
      </c>
      <c r="Q17" s="108">
        <f t="shared" si="3"/>
        <v>2.9500000000000006</v>
      </c>
      <c r="R17" s="108">
        <f t="shared" si="3"/>
        <v>2.9500000000000006</v>
      </c>
      <c r="S17" s="108">
        <f t="shared" si="3"/>
        <v>2.9500000000000006</v>
      </c>
    </row>
    <row r="18" spans="2:19" ht="15.75" customHeight="1">
      <c r="D18" s="100" t="s">
        <v>107</v>
      </c>
      <c r="E18" s="108">
        <f t="shared" ref="E18:S18" si="4">($C$15*E9/3)</f>
        <v>2.9500000000000006</v>
      </c>
      <c r="F18" s="108">
        <f t="shared" si="4"/>
        <v>1.9666666666666668</v>
      </c>
      <c r="G18" s="108">
        <f t="shared" si="4"/>
        <v>1.9666666666666668</v>
      </c>
      <c r="H18" s="108">
        <f t="shared" si="4"/>
        <v>2.9500000000000006</v>
      </c>
      <c r="I18" s="108">
        <f t="shared" si="4"/>
        <v>0.98333333333333339</v>
      </c>
      <c r="J18" s="108">
        <f t="shared" si="4"/>
        <v>2.9500000000000006</v>
      </c>
      <c r="K18" s="108">
        <f t="shared" si="4"/>
        <v>1.9666666666666668</v>
      </c>
      <c r="L18" s="108">
        <f t="shared" si="4"/>
        <v>1.9666666666666668</v>
      </c>
      <c r="M18" s="108">
        <f t="shared" si="4"/>
        <v>2.9500000000000006</v>
      </c>
      <c r="N18" s="108">
        <f t="shared" si="4"/>
        <v>1.9666666666666668</v>
      </c>
      <c r="O18" s="108">
        <f t="shared" si="4"/>
        <v>0</v>
      </c>
      <c r="P18" s="108">
        <f t="shared" si="4"/>
        <v>1.9666666666666668</v>
      </c>
      <c r="Q18" s="108">
        <f t="shared" si="4"/>
        <v>2.9500000000000006</v>
      </c>
      <c r="R18" s="108">
        <f t="shared" si="4"/>
        <v>1.9666666666666668</v>
      </c>
      <c r="S18" s="108">
        <f t="shared" si="4"/>
        <v>2.9500000000000006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2.9500000000000006</v>
      </c>
      <c r="F19" s="107">
        <f t="shared" si="5"/>
        <v>2.7041666666666671</v>
      </c>
      <c r="G19" s="107">
        <f t="shared" si="5"/>
        <v>1.6388888888888891</v>
      </c>
      <c r="H19" s="107">
        <f t="shared" si="5"/>
        <v>2.2125000000000004</v>
      </c>
      <c r="I19" s="107">
        <f t="shared" si="5"/>
        <v>0.98333333333333339</v>
      </c>
      <c r="J19" s="107">
        <f t="shared" si="5"/>
        <v>2.9500000000000006</v>
      </c>
      <c r="K19" s="107">
        <f t="shared" si="5"/>
        <v>1.9666666666666668</v>
      </c>
      <c r="L19" s="107">
        <f t="shared" si="5"/>
        <v>1.9666666666666668</v>
      </c>
      <c r="M19" s="107">
        <f t="shared" si="5"/>
        <v>2.4583333333333339</v>
      </c>
      <c r="N19" s="107">
        <f t="shared" si="5"/>
        <v>6.8833333333333346</v>
      </c>
      <c r="O19" s="107">
        <f t="shared" si="5"/>
        <v>0.98333333333333339</v>
      </c>
      <c r="P19" s="107">
        <f t="shared" si="5"/>
        <v>2.2125000000000004</v>
      </c>
      <c r="Q19" s="107">
        <f t="shared" si="5"/>
        <v>2.9500000000000006</v>
      </c>
      <c r="R19" s="107">
        <f t="shared" si="5"/>
        <v>2.7041666666666671</v>
      </c>
      <c r="S19" s="107">
        <f t="shared" si="5"/>
        <v>2.4583333333333339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2.75</v>
      </c>
      <c r="G22" s="112">
        <f t="shared" si="6"/>
        <v>1.6666666666666667</v>
      </c>
      <c r="H22" s="112">
        <f t="shared" si="6"/>
        <v>2.25</v>
      </c>
      <c r="I22" s="112">
        <f t="shared" si="6"/>
        <v>1</v>
      </c>
      <c r="J22" s="112">
        <f t="shared" si="6"/>
        <v>3</v>
      </c>
      <c r="K22" s="112">
        <f t="shared" si="6"/>
        <v>2</v>
      </c>
      <c r="L22" s="112">
        <f t="shared" si="6"/>
        <v>2</v>
      </c>
      <c r="M22" s="112">
        <f t="shared" si="6"/>
        <v>2.5</v>
      </c>
      <c r="N22" s="112">
        <f t="shared" si="6"/>
        <v>7</v>
      </c>
      <c r="O22" s="112">
        <f t="shared" si="6"/>
        <v>1</v>
      </c>
      <c r="P22" s="112">
        <f t="shared" si="6"/>
        <v>2.25</v>
      </c>
      <c r="Q22" s="112">
        <f t="shared" si="6"/>
        <v>3</v>
      </c>
      <c r="R22" s="112">
        <f t="shared" si="6"/>
        <v>2.75</v>
      </c>
      <c r="S22" s="112">
        <f t="shared" si="6"/>
        <v>2.5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2.9500000000000006</v>
      </c>
      <c r="F23" s="114">
        <f t="shared" si="7"/>
        <v>2.7041666666666671</v>
      </c>
      <c r="G23" s="114">
        <f t="shared" si="7"/>
        <v>1.6388888888888891</v>
      </c>
      <c r="H23" s="114">
        <f t="shared" si="7"/>
        <v>2.2125000000000004</v>
      </c>
      <c r="I23" s="114">
        <f t="shared" si="7"/>
        <v>0.98333333333333339</v>
      </c>
      <c r="J23" s="114">
        <f t="shared" si="7"/>
        <v>2.9500000000000006</v>
      </c>
      <c r="K23" s="114">
        <f t="shared" si="7"/>
        <v>1.9666666666666668</v>
      </c>
      <c r="L23" s="114">
        <f t="shared" si="7"/>
        <v>1.9666666666666668</v>
      </c>
      <c r="M23" s="114">
        <f t="shared" si="7"/>
        <v>2.4583333333333339</v>
      </c>
      <c r="N23" s="114">
        <f t="shared" si="7"/>
        <v>6.8833333333333346</v>
      </c>
      <c r="O23" s="114">
        <f t="shared" si="7"/>
        <v>0.98333333333333339</v>
      </c>
      <c r="P23" s="114">
        <f t="shared" si="7"/>
        <v>2.2125000000000004</v>
      </c>
      <c r="Q23" s="114">
        <f t="shared" si="7"/>
        <v>2.9500000000000006</v>
      </c>
      <c r="R23" s="114">
        <f t="shared" si="7"/>
        <v>2.7041666666666671</v>
      </c>
      <c r="S23" s="114">
        <f t="shared" si="7"/>
        <v>2.4583333333333339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4.9999999999999378E-2</v>
      </c>
      <c r="F25" s="109">
        <f t="shared" si="8"/>
        <v>4.5833333333332948E-2</v>
      </c>
      <c r="G25" s="109">
        <f t="shared" si="8"/>
        <v>2.7777777777777679E-2</v>
      </c>
      <c r="H25" s="109">
        <f t="shared" si="8"/>
        <v>3.7499999999999645E-2</v>
      </c>
      <c r="I25" s="109">
        <f t="shared" si="8"/>
        <v>1.6666666666666607E-2</v>
      </c>
      <c r="J25" s="109">
        <f t="shared" si="8"/>
        <v>4.9999999999999378E-2</v>
      </c>
      <c r="K25" s="109">
        <f t="shared" si="8"/>
        <v>3.3333333333333215E-2</v>
      </c>
      <c r="L25" s="109">
        <f t="shared" si="8"/>
        <v>3.3333333333333215E-2</v>
      </c>
      <c r="M25" s="109">
        <f t="shared" si="8"/>
        <v>4.1666666666666075E-2</v>
      </c>
      <c r="N25" s="109">
        <f t="shared" si="8"/>
        <v>0.11666666666666536</v>
      </c>
      <c r="O25" s="109">
        <f t="shared" si="8"/>
        <v>1.6666666666666607E-2</v>
      </c>
      <c r="P25" s="109">
        <f t="shared" si="8"/>
        <v>3.7499999999999645E-2</v>
      </c>
      <c r="Q25" s="109">
        <f t="shared" si="8"/>
        <v>4.9999999999999378E-2</v>
      </c>
      <c r="R25" s="109">
        <f t="shared" si="8"/>
        <v>4.5833333333332948E-2</v>
      </c>
      <c r="S25" s="109">
        <f t="shared" si="8"/>
        <v>4.1666666666666075E-2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140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253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9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2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174" t="s">
        <v>195</v>
      </c>
      <c r="D19" s="175" t="s">
        <v>196</v>
      </c>
      <c r="E19" s="164" t="s">
        <v>197</v>
      </c>
      <c r="F19" s="164" t="s">
        <v>26</v>
      </c>
      <c r="G19" s="164" t="s">
        <v>26</v>
      </c>
      <c r="H19" s="164" t="s">
        <v>26</v>
      </c>
      <c r="I19" s="164">
        <v>88</v>
      </c>
      <c r="J19" s="164">
        <f>(I19/100)*100</f>
        <v>88</v>
      </c>
      <c r="K19" s="164" t="str">
        <f t="shared" ref="K19:K32" si="0">IF(J19&lt;=0,"",IF((J19&gt;=60),"Y","N"))</f>
        <v>Y</v>
      </c>
      <c r="L19" s="372">
        <f>(E37+F37+G37+H37)/4</f>
        <v>1.75</v>
      </c>
      <c r="M19" s="372">
        <f>K37</f>
        <v>3</v>
      </c>
      <c r="N19" s="165">
        <f>(L19*0.2+M19*0.8)</f>
        <v>2.7500000000000004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174" t="s">
        <v>198</v>
      </c>
      <c r="D20" s="175" t="s">
        <v>199</v>
      </c>
      <c r="E20" s="164" t="s">
        <v>26</v>
      </c>
      <c r="F20" s="164" t="s">
        <v>26</v>
      </c>
      <c r="G20" s="164" t="s">
        <v>26</v>
      </c>
      <c r="H20" s="164" t="s">
        <v>197</v>
      </c>
      <c r="I20" s="164">
        <v>82</v>
      </c>
      <c r="J20" s="164">
        <v>85</v>
      </c>
      <c r="K20" s="164" t="str">
        <f t="shared" si="0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174" t="s">
        <v>200</v>
      </c>
      <c r="D21" s="175" t="s">
        <v>201</v>
      </c>
      <c r="E21" s="164" t="s">
        <v>197</v>
      </c>
      <c r="F21" s="164" t="s">
        <v>197</v>
      </c>
      <c r="G21" s="164" t="s">
        <v>26</v>
      </c>
      <c r="H21" s="164" t="s">
        <v>26</v>
      </c>
      <c r="I21" s="164">
        <v>85</v>
      </c>
      <c r="J21" s="164">
        <v>89</v>
      </c>
      <c r="K21" s="164" t="str">
        <f t="shared" si="0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174" t="s">
        <v>202</v>
      </c>
      <c r="D22" s="175" t="s">
        <v>203</v>
      </c>
      <c r="E22" s="164" t="s">
        <v>197</v>
      </c>
      <c r="F22" s="164" t="s">
        <v>197</v>
      </c>
      <c r="G22" s="164" t="s">
        <v>26</v>
      </c>
      <c r="H22" s="164" t="s">
        <v>197</v>
      </c>
      <c r="I22" s="164">
        <v>81</v>
      </c>
      <c r="J22" s="164">
        <v>85</v>
      </c>
      <c r="K22" s="164" t="str">
        <f t="shared" si="0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174" t="s">
        <v>204</v>
      </c>
      <c r="D23" s="175" t="s">
        <v>205</v>
      </c>
      <c r="E23" s="164" t="s">
        <v>26</v>
      </c>
      <c r="F23" s="164" t="s">
        <v>197</v>
      </c>
      <c r="G23" s="164" t="s">
        <v>26</v>
      </c>
      <c r="H23" s="164" t="s">
        <v>26</v>
      </c>
      <c r="I23" s="160">
        <v>89</v>
      </c>
      <c r="J23" s="164">
        <v>90</v>
      </c>
      <c r="K23" s="164" t="str">
        <f t="shared" si="0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174" t="s">
        <v>206</v>
      </c>
      <c r="D24" s="175" t="s">
        <v>207</v>
      </c>
      <c r="E24" s="164" t="s">
        <v>197</v>
      </c>
      <c r="F24" s="164" t="s">
        <v>26</v>
      </c>
      <c r="G24" s="164" t="s">
        <v>26</v>
      </c>
      <c r="H24" s="164" t="s">
        <v>26</v>
      </c>
      <c r="I24" s="160">
        <v>87</v>
      </c>
      <c r="J24" s="164">
        <v>93</v>
      </c>
      <c r="K24" s="164" t="str">
        <f t="shared" si="0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174" t="s">
        <v>208</v>
      </c>
      <c r="D25" s="175" t="s">
        <v>209</v>
      </c>
      <c r="E25" s="164" t="s">
        <v>26</v>
      </c>
      <c r="F25" s="164" t="s">
        <v>197</v>
      </c>
      <c r="G25" s="164" t="s">
        <v>26</v>
      </c>
      <c r="H25" s="164" t="s">
        <v>197</v>
      </c>
      <c r="I25" s="160">
        <v>89</v>
      </c>
      <c r="J25" s="164">
        <v>90</v>
      </c>
      <c r="K25" s="164" t="str">
        <f t="shared" si="0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174" t="s">
        <v>210</v>
      </c>
      <c r="D26" s="175" t="s">
        <v>211</v>
      </c>
      <c r="E26" s="164" t="s">
        <v>197</v>
      </c>
      <c r="F26" s="164" t="s">
        <v>26</v>
      </c>
      <c r="G26" s="164" t="s">
        <v>26</v>
      </c>
      <c r="H26" s="164" t="s">
        <v>26</v>
      </c>
      <c r="I26" s="160">
        <v>88</v>
      </c>
      <c r="J26" s="164">
        <v>84</v>
      </c>
      <c r="K26" s="164" t="str">
        <f t="shared" si="0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58"/>
      <c r="C27" s="174" t="s">
        <v>212</v>
      </c>
      <c r="D27" s="175" t="s">
        <v>213</v>
      </c>
      <c r="E27" s="164" t="s">
        <v>197</v>
      </c>
      <c r="F27" s="164" t="s">
        <v>26</v>
      </c>
      <c r="G27" s="164" t="s">
        <v>26</v>
      </c>
      <c r="H27" s="164" t="s">
        <v>26</v>
      </c>
      <c r="I27" s="160">
        <v>87</v>
      </c>
      <c r="J27" s="164">
        <v>92</v>
      </c>
      <c r="K27" s="164" t="str">
        <f t="shared" si="0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58"/>
      <c r="C28" s="174" t="s">
        <v>214</v>
      </c>
      <c r="D28" s="175" t="s">
        <v>215</v>
      </c>
      <c r="E28" s="164" t="s">
        <v>26</v>
      </c>
      <c r="F28" s="164" t="s">
        <v>26</v>
      </c>
      <c r="G28" s="164" t="s">
        <v>26</v>
      </c>
      <c r="H28" s="164" t="s">
        <v>197</v>
      </c>
      <c r="I28" s="160">
        <v>90</v>
      </c>
      <c r="J28" s="164">
        <v>89</v>
      </c>
      <c r="K28" s="164" t="str">
        <f t="shared" si="0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58"/>
      <c r="C29" s="174" t="s">
        <v>216</v>
      </c>
      <c r="D29" s="175" t="s">
        <v>217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0">
        <v>86</v>
      </c>
      <c r="J29" s="164">
        <v>91</v>
      </c>
      <c r="K29" s="164" t="str">
        <f t="shared" si="0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58"/>
      <c r="C30" s="174" t="s">
        <v>218</v>
      </c>
      <c r="D30" s="175" t="s">
        <v>219</v>
      </c>
      <c r="E30" s="164" t="s">
        <v>197</v>
      </c>
      <c r="F30" s="164" t="s">
        <v>26</v>
      </c>
      <c r="G30" s="164" t="s">
        <v>197</v>
      </c>
      <c r="H30" s="164" t="s">
        <v>26</v>
      </c>
      <c r="I30" s="160">
        <v>83</v>
      </c>
      <c r="J30" s="164">
        <v>90</v>
      </c>
      <c r="K30" s="164" t="str">
        <f t="shared" si="0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58"/>
      <c r="C31" s="174" t="s">
        <v>220</v>
      </c>
      <c r="D31" s="175" t="s">
        <v>221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87</v>
      </c>
      <c r="J31" s="164">
        <v>86</v>
      </c>
      <c r="K31" s="164" t="str">
        <f t="shared" si="0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58"/>
      <c r="C32" s="174" t="s">
        <v>222</v>
      </c>
      <c r="D32" s="175" t="s">
        <v>223</v>
      </c>
      <c r="E32" s="164" t="s">
        <v>197</v>
      </c>
      <c r="F32" s="164" t="s">
        <v>26</v>
      </c>
      <c r="G32" s="164" t="s">
        <v>197</v>
      </c>
      <c r="H32" s="164" t="s">
        <v>26</v>
      </c>
      <c r="I32" s="160">
        <v>87</v>
      </c>
      <c r="J32" s="164">
        <v>90</v>
      </c>
      <c r="K32" s="164" t="str">
        <f t="shared" si="0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15.5" customHeight="1">
      <c r="A33" s="337" t="s">
        <v>76</v>
      </c>
      <c r="B33" s="332"/>
      <c r="C33" s="77">
        <f>COUNTA(A19:A32)</f>
        <v>14</v>
      </c>
      <c r="D33" s="176"/>
      <c r="E33" s="160">
        <f t="shared" ref="E33:H33" si="1">COUNTIF(E19:E32,"Y")</f>
        <v>6</v>
      </c>
      <c r="F33" s="160">
        <f t="shared" si="1"/>
        <v>10</v>
      </c>
      <c r="G33" s="160">
        <f t="shared" si="1"/>
        <v>12</v>
      </c>
      <c r="H33" s="160">
        <f t="shared" si="1"/>
        <v>10</v>
      </c>
      <c r="I33" s="160"/>
      <c r="J33" s="160"/>
      <c r="K33" s="160">
        <f>COUNTIF(K19:K32,"Y")</f>
        <v>14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87.75" customHeight="1">
      <c r="A34" s="383" t="s">
        <v>77</v>
      </c>
      <c r="B34" s="334"/>
      <c r="C34" s="77">
        <v>14</v>
      </c>
      <c r="D34" s="177" t="s">
        <v>78</v>
      </c>
      <c r="E34" s="160">
        <f>(E33/C34)*100</f>
        <v>42.857142857142854</v>
      </c>
      <c r="F34" s="160">
        <f>(F33/C34)*100</f>
        <v>71.428571428571431</v>
      </c>
      <c r="G34" s="160">
        <f>(G33/C34)*100</f>
        <v>85.714285714285708</v>
      </c>
      <c r="H34" s="160">
        <f>(H33/C34)*100</f>
        <v>71.428571428571431</v>
      </c>
      <c r="I34" s="160"/>
      <c r="J34" s="160"/>
      <c r="K34" s="160">
        <f>(K33/C34)*100</f>
        <v>100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39.75" customHeight="1">
      <c r="A35" s="57"/>
      <c r="B35" s="58"/>
      <c r="C35" s="58"/>
      <c r="D35" s="178"/>
      <c r="E35" s="179" t="str">
        <f t="shared" ref="E35:K35" si="2">IF(E34&lt;=0,"",IF((E34&gt;=60),"Attained","Not-Attained"))</f>
        <v>Not-Attained</v>
      </c>
      <c r="F35" s="179" t="str">
        <f t="shared" si="2"/>
        <v>Attained</v>
      </c>
      <c r="G35" s="179" t="str">
        <f t="shared" si="2"/>
        <v>Attained</v>
      </c>
      <c r="H35" s="179" t="str">
        <f t="shared" si="2"/>
        <v>Attained</v>
      </c>
      <c r="I35" s="160" t="str">
        <f t="shared" si="2"/>
        <v/>
      </c>
      <c r="J35" s="160" t="str">
        <f t="shared" si="2"/>
        <v/>
      </c>
      <c r="K35" s="160" t="str">
        <f t="shared" si="2"/>
        <v>Attained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" customHeight="1">
      <c r="A36" s="57"/>
      <c r="B36" s="58"/>
      <c r="C36" s="58"/>
      <c r="D36" s="178"/>
      <c r="E36" s="160"/>
      <c r="F36" s="160"/>
      <c r="G36" s="160"/>
      <c r="H36" s="160"/>
      <c r="I36" s="160"/>
      <c r="J36" s="160"/>
      <c r="K36" s="160"/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" customHeight="1">
      <c r="A37" s="57"/>
      <c r="B37" s="58"/>
      <c r="C37" s="58"/>
      <c r="D37" s="178"/>
      <c r="E37" s="169">
        <v>0</v>
      </c>
      <c r="F37" s="169">
        <v>2</v>
      </c>
      <c r="G37" s="169">
        <v>3</v>
      </c>
      <c r="H37" s="169">
        <v>2</v>
      </c>
      <c r="I37" s="160"/>
      <c r="J37" s="160"/>
      <c r="K37" s="169">
        <v>3</v>
      </c>
      <c r="L37" s="330"/>
      <c r="M37" s="330"/>
      <c r="N37" s="170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" customHeight="1">
      <c r="A38" s="57"/>
      <c r="B38" s="58"/>
      <c r="C38" s="58"/>
      <c r="D38" s="5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" customHeight="1">
      <c r="A39" s="57"/>
      <c r="B39" s="58"/>
      <c r="C39" s="58"/>
      <c r="D39" s="5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" customHeight="1">
      <c r="A40" s="57"/>
      <c r="B40" s="58"/>
      <c r="C40" s="58"/>
      <c r="D40" s="5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" customHeight="1">
      <c r="A41" s="57"/>
      <c r="B41" s="58"/>
      <c r="C41" s="58"/>
      <c r="D41" s="5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" customHeight="1">
      <c r="A42" s="57"/>
      <c r="B42" s="58"/>
      <c r="C42" s="58"/>
      <c r="D42" s="60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5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5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/>
      <c r="B46" s="61"/>
      <c r="C46" s="61"/>
      <c r="D46" s="61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57"/>
      <c r="B47" s="61"/>
      <c r="C47" s="61"/>
      <c r="D47" s="61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57"/>
      <c r="B48" s="61"/>
      <c r="C48" s="61"/>
      <c r="D48" s="61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57"/>
      <c r="B49" s="61"/>
      <c r="C49" s="61"/>
      <c r="D49" s="61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57"/>
      <c r="B50" s="61"/>
      <c r="C50" s="61"/>
      <c r="D50" s="61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57"/>
      <c r="B51" s="61"/>
      <c r="C51" s="61"/>
      <c r="D51" s="61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57"/>
      <c r="B52" s="61"/>
      <c r="C52" s="61"/>
      <c r="D52" s="61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3.5" customHeight="1">
      <c r="A111" s="62"/>
      <c r="B111" s="63"/>
      <c r="C111" s="63"/>
      <c r="D111" s="64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3.5" customHeight="1">
      <c r="A112" s="62"/>
      <c r="B112" s="63"/>
      <c r="C112" s="63"/>
      <c r="D112" s="64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3.5" customHeight="1">
      <c r="A113" s="62"/>
      <c r="B113" s="63"/>
      <c r="C113" s="63"/>
      <c r="D113" s="64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3.5" customHeight="1">
      <c r="A114" s="62"/>
      <c r="B114" s="63"/>
      <c r="C114" s="63"/>
      <c r="D114" s="64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3.5" customHeight="1">
      <c r="A115" s="62"/>
      <c r="B115" s="63"/>
      <c r="C115" s="63"/>
      <c r="D115" s="64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3.5" customHeight="1">
      <c r="A116" s="62"/>
      <c r="B116" s="63"/>
      <c r="C116" s="63"/>
      <c r="D116" s="6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3.5" customHeight="1">
      <c r="A117" s="62"/>
      <c r="B117" s="63"/>
      <c r="C117" s="63"/>
      <c r="D117" s="64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6"/>
      <c r="C123" s="66"/>
      <c r="D123" s="6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4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4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4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3"/>
      <c r="C130" s="63"/>
      <c r="D130" s="6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68"/>
      <c r="B135" s="69"/>
      <c r="C135" s="70"/>
      <c r="D135" s="71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68"/>
      <c r="B136" s="69"/>
      <c r="C136" s="70"/>
      <c r="D136" s="71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68"/>
      <c r="B137" s="69"/>
      <c r="C137" s="70"/>
      <c r="D137" s="71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68"/>
      <c r="B138" s="69"/>
      <c r="C138" s="70"/>
      <c r="D138" s="71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68"/>
      <c r="B139" s="69"/>
      <c r="C139" s="70"/>
      <c r="D139" s="71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68"/>
      <c r="B140" s="69"/>
      <c r="C140" s="70"/>
      <c r="D140" s="71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68"/>
      <c r="B141" s="69"/>
      <c r="C141" s="70"/>
      <c r="D141" s="71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2"/>
      <c r="D145" s="7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2"/>
      <c r="D146" s="7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2"/>
      <c r="D147" s="7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2"/>
      <c r="D148" s="7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>
        <v>146</v>
      </c>
      <c r="B149" s="69"/>
      <c r="C149" s="72"/>
      <c r="D149" s="7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>
        <v>147</v>
      </c>
      <c r="B150" s="69"/>
      <c r="C150" s="72"/>
      <c r="D150" s="7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>
        <v>148</v>
      </c>
      <c r="B151" s="69"/>
      <c r="C151" s="72"/>
      <c r="D151" s="7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>
        <v>149</v>
      </c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>
        <v>150</v>
      </c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>
        <v>151</v>
      </c>
      <c r="B154" s="74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>
        <v>152</v>
      </c>
      <c r="B155" s="69"/>
      <c r="C155" s="72"/>
      <c r="D155" s="73"/>
      <c r="E155" s="75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6.5" customHeight="1">
      <c r="A156" s="68">
        <v>153</v>
      </c>
      <c r="B156" s="69"/>
      <c r="C156" s="72"/>
      <c r="D156" s="73"/>
      <c r="E156" s="75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80.25" customHeight="1">
      <c r="A157" s="76"/>
      <c r="B157" s="335" t="s">
        <v>76</v>
      </c>
      <c r="C157" s="336"/>
      <c r="D157" s="77">
        <f>COUNTA(D19:D156)</f>
        <v>15</v>
      </c>
      <c r="E157" s="78" t="s">
        <v>80</v>
      </c>
      <c r="F157" s="79" t="e">
        <f>COUNTIF(#REF!,"3")</f>
        <v>#REF!</v>
      </c>
      <c r="G157" s="79" t="s">
        <v>81</v>
      </c>
      <c r="H157" s="78" t="e">
        <f>COUNTIF(#REF!,"2")</f>
        <v>#REF!</v>
      </c>
      <c r="I157" s="79" t="s">
        <v>82</v>
      </c>
      <c r="J157" s="78" t="e">
        <f>COUNTIF(#REF!,"1")</f>
        <v>#REF!</v>
      </c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72" customHeight="1">
      <c r="A158" s="80"/>
      <c r="B158" s="337" t="s">
        <v>77</v>
      </c>
      <c r="C158" s="332"/>
      <c r="D158" s="77" t="e">
        <f>COUNTIF(#REF!,"&gt;0")</f>
        <v>#REF!</v>
      </c>
      <c r="E158" s="81" t="s">
        <v>78</v>
      </c>
      <c r="F158" s="82" t="e">
        <f>F157/D158*100</f>
        <v>#REF!</v>
      </c>
      <c r="G158" s="83" t="s">
        <v>83</v>
      </c>
      <c r="H158" s="82" t="e">
        <f>H157/D158*100</f>
        <v>#REF!</v>
      </c>
      <c r="I158" s="83" t="s">
        <v>84</v>
      </c>
      <c r="J158" s="82" t="e">
        <f>J157/D158*100</f>
        <v>#REF!</v>
      </c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1" customHeight="1">
      <c r="A159" s="8"/>
      <c r="B159" s="8"/>
      <c r="C159" s="75"/>
      <c r="D159" s="84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75"/>
      <c r="D160" s="84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75"/>
      <c r="D161" s="84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75"/>
      <c r="D162" s="84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75"/>
      <c r="D163" s="84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75"/>
      <c r="D164" s="84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75"/>
      <c r="D165" s="84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29">
    <mergeCell ref="L19:L37"/>
    <mergeCell ref="M19:M37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33:B33"/>
    <mergeCell ref="A34:B34"/>
    <mergeCell ref="B157:C157"/>
    <mergeCell ref="B158:C158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85</v>
      </c>
      <c r="E2" s="85"/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1</v>
      </c>
      <c r="G6" s="102">
        <v>1</v>
      </c>
      <c r="H6" s="102">
        <v>2</v>
      </c>
      <c r="I6" s="102">
        <v>3</v>
      </c>
      <c r="J6" s="102">
        <v>2</v>
      </c>
      <c r="K6" s="102">
        <v>3</v>
      </c>
      <c r="L6" s="102">
        <v>1</v>
      </c>
      <c r="M6" s="102">
        <v>2</v>
      </c>
      <c r="N6" s="102">
        <v>1</v>
      </c>
      <c r="O6" s="102">
        <v>2</v>
      </c>
      <c r="P6" s="102">
        <v>2</v>
      </c>
      <c r="Q6" s="102">
        <v>3</v>
      </c>
      <c r="R6" s="102">
        <v>2</v>
      </c>
      <c r="S6" s="102">
        <v>2</v>
      </c>
    </row>
    <row r="7" spans="2:19" ht="15.75" customHeight="1">
      <c r="D7" s="100" t="s">
        <v>105</v>
      </c>
      <c r="E7" s="103">
        <v>3</v>
      </c>
      <c r="F7" s="104">
        <v>1</v>
      </c>
      <c r="G7" s="104">
        <v>2</v>
      </c>
      <c r="H7" s="104">
        <v>3</v>
      </c>
      <c r="I7" s="104">
        <v>2</v>
      </c>
      <c r="J7" s="104">
        <v>1</v>
      </c>
      <c r="K7" s="104">
        <v>2</v>
      </c>
      <c r="L7" s="104">
        <v>1</v>
      </c>
      <c r="M7" s="104">
        <v>3</v>
      </c>
      <c r="N7" s="104">
        <v>2</v>
      </c>
      <c r="O7" s="104">
        <v>2</v>
      </c>
      <c r="P7" s="104">
        <v>3</v>
      </c>
      <c r="Q7" s="104">
        <v>3</v>
      </c>
      <c r="R7" s="104">
        <v>2</v>
      </c>
      <c r="S7" s="104">
        <v>2</v>
      </c>
    </row>
    <row r="8" spans="2:19" ht="15.75" customHeight="1">
      <c r="D8" s="100" t="s">
        <v>106</v>
      </c>
      <c r="E8" s="105">
        <v>3</v>
      </c>
      <c r="F8" s="104">
        <v>2</v>
      </c>
      <c r="G8" s="104">
        <v>3</v>
      </c>
      <c r="H8" s="104">
        <v>2</v>
      </c>
      <c r="I8" s="104">
        <v>2</v>
      </c>
      <c r="J8" s="104">
        <v>2</v>
      </c>
      <c r="K8" s="104">
        <v>2</v>
      </c>
      <c r="L8" s="104">
        <v>2</v>
      </c>
      <c r="M8" s="104">
        <v>2</v>
      </c>
      <c r="N8" s="104">
        <v>2</v>
      </c>
      <c r="O8" s="104">
        <v>2</v>
      </c>
      <c r="P8" s="104">
        <v>2</v>
      </c>
      <c r="Q8" s="104">
        <v>2</v>
      </c>
      <c r="R8" s="104">
        <v>2</v>
      </c>
      <c r="S8" s="104">
        <v>1</v>
      </c>
    </row>
    <row r="9" spans="2:19" ht="15.75" customHeight="1">
      <c r="D9" s="100" t="s">
        <v>107</v>
      </c>
      <c r="E9" s="103">
        <v>2</v>
      </c>
      <c r="F9" s="104">
        <v>1</v>
      </c>
      <c r="G9" s="104">
        <v>2</v>
      </c>
      <c r="H9" s="104">
        <v>3</v>
      </c>
      <c r="I9" s="104">
        <v>2</v>
      </c>
      <c r="J9" s="104">
        <v>1</v>
      </c>
      <c r="K9" s="104">
        <v>2</v>
      </c>
      <c r="L9" s="104">
        <v>1</v>
      </c>
      <c r="M9" s="104">
        <v>2</v>
      </c>
      <c r="N9" s="104">
        <v>2</v>
      </c>
      <c r="O9" s="104">
        <v>2</v>
      </c>
      <c r="P9" s="104">
        <v>2</v>
      </c>
      <c r="Q9" s="104">
        <v>2</v>
      </c>
      <c r="R9" s="104">
        <v>2</v>
      </c>
      <c r="S9" s="104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2.75</v>
      </c>
      <c r="F10" s="107">
        <f t="shared" si="0"/>
        <v>1.25</v>
      </c>
      <c r="G10" s="107">
        <f t="shared" si="0"/>
        <v>2</v>
      </c>
      <c r="H10" s="107">
        <f t="shared" si="0"/>
        <v>2.5</v>
      </c>
      <c r="I10" s="107">
        <f t="shared" si="0"/>
        <v>2.25</v>
      </c>
      <c r="J10" s="107">
        <f t="shared" si="0"/>
        <v>1.5</v>
      </c>
      <c r="K10" s="107">
        <f t="shared" si="0"/>
        <v>2.25</v>
      </c>
      <c r="L10" s="107">
        <f t="shared" si="0"/>
        <v>1.25</v>
      </c>
      <c r="M10" s="107">
        <f t="shared" si="0"/>
        <v>2.25</v>
      </c>
      <c r="N10" s="107">
        <f t="shared" si="0"/>
        <v>1.75</v>
      </c>
      <c r="O10" s="107">
        <f t="shared" si="0"/>
        <v>2</v>
      </c>
      <c r="P10" s="107">
        <f t="shared" si="0"/>
        <v>2.25</v>
      </c>
      <c r="Q10" s="107">
        <f t="shared" si="0"/>
        <v>2.5</v>
      </c>
      <c r="R10" s="107">
        <f t="shared" si="0"/>
        <v>2</v>
      </c>
      <c r="S10" s="107">
        <f t="shared" si="0"/>
        <v>1.75</v>
      </c>
    </row>
    <row r="11" spans="2:19" ht="14.25" customHeight="1"/>
    <row r="12" spans="2:19" ht="15" customHeight="1">
      <c r="B12" s="85" t="s">
        <v>110</v>
      </c>
    </row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'CC1-CO-Attainment-correct'!N19</f>
        <v>3</v>
      </c>
      <c r="D15" s="100" t="s">
        <v>104</v>
      </c>
      <c r="E15" s="108">
        <f t="shared" ref="E15:S15" si="1">($C$15*E6/3)</f>
        <v>3</v>
      </c>
      <c r="F15" s="108">
        <f t="shared" si="1"/>
        <v>1</v>
      </c>
      <c r="G15" s="108">
        <f t="shared" si="1"/>
        <v>1</v>
      </c>
      <c r="H15" s="108">
        <f t="shared" si="1"/>
        <v>2</v>
      </c>
      <c r="I15" s="108">
        <f t="shared" si="1"/>
        <v>3</v>
      </c>
      <c r="J15" s="108">
        <f t="shared" si="1"/>
        <v>2</v>
      </c>
      <c r="K15" s="108">
        <f t="shared" si="1"/>
        <v>3</v>
      </c>
      <c r="L15" s="108">
        <f t="shared" si="1"/>
        <v>1</v>
      </c>
      <c r="M15" s="108">
        <f t="shared" si="1"/>
        <v>2</v>
      </c>
      <c r="N15" s="108">
        <f t="shared" si="1"/>
        <v>1</v>
      </c>
      <c r="O15" s="108">
        <f t="shared" si="1"/>
        <v>2</v>
      </c>
      <c r="P15" s="108">
        <f t="shared" si="1"/>
        <v>2</v>
      </c>
      <c r="Q15" s="108">
        <f t="shared" si="1"/>
        <v>3</v>
      </c>
      <c r="R15" s="108">
        <f t="shared" si="1"/>
        <v>2</v>
      </c>
      <c r="S15" s="108">
        <f t="shared" si="1"/>
        <v>2</v>
      </c>
    </row>
    <row r="16" spans="2:19" ht="15.75" customHeight="1">
      <c r="D16" s="100" t="s">
        <v>105</v>
      </c>
      <c r="E16" s="108">
        <f t="shared" ref="E16:S16" si="2">($C$15*E7/3)</f>
        <v>3</v>
      </c>
      <c r="F16" s="108">
        <f t="shared" si="2"/>
        <v>1</v>
      </c>
      <c r="G16" s="108">
        <f t="shared" si="2"/>
        <v>2</v>
      </c>
      <c r="H16" s="108">
        <f t="shared" si="2"/>
        <v>3</v>
      </c>
      <c r="I16" s="108">
        <f t="shared" si="2"/>
        <v>2</v>
      </c>
      <c r="J16" s="108">
        <f t="shared" si="2"/>
        <v>1</v>
      </c>
      <c r="K16" s="108">
        <f t="shared" si="2"/>
        <v>2</v>
      </c>
      <c r="L16" s="108">
        <f t="shared" si="2"/>
        <v>1</v>
      </c>
      <c r="M16" s="108">
        <f t="shared" si="2"/>
        <v>3</v>
      </c>
      <c r="N16" s="108">
        <f t="shared" si="2"/>
        <v>2</v>
      </c>
      <c r="O16" s="108">
        <f t="shared" si="2"/>
        <v>2</v>
      </c>
      <c r="P16" s="108">
        <f t="shared" si="2"/>
        <v>3</v>
      </c>
      <c r="Q16" s="108">
        <f t="shared" si="2"/>
        <v>3</v>
      </c>
      <c r="R16" s="108">
        <f t="shared" si="2"/>
        <v>2</v>
      </c>
      <c r="S16" s="108">
        <f t="shared" si="2"/>
        <v>2</v>
      </c>
    </row>
    <row r="17" spans="2:19" ht="15.75" customHeight="1">
      <c r="D17" s="100" t="s">
        <v>106</v>
      </c>
      <c r="E17" s="108">
        <f t="shared" ref="E17:S17" si="3">($C$15*E8/3)</f>
        <v>3</v>
      </c>
      <c r="F17" s="108">
        <f t="shared" si="3"/>
        <v>2</v>
      </c>
      <c r="G17" s="108">
        <f t="shared" si="3"/>
        <v>3</v>
      </c>
      <c r="H17" s="108">
        <f t="shared" si="3"/>
        <v>2</v>
      </c>
      <c r="I17" s="108">
        <f t="shared" si="3"/>
        <v>2</v>
      </c>
      <c r="J17" s="108">
        <f t="shared" si="3"/>
        <v>2</v>
      </c>
      <c r="K17" s="108">
        <f t="shared" si="3"/>
        <v>2</v>
      </c>
      <c r="L17" s="108">
        <f t="shared" si="3"/>
        <v>2</v>
      </c>
      <c r="M17" s="108">
        <f t="shared" si="3"/>
        <v>2</v>
      </c>
      <c r="N17" s="108">
        <f t="shared" si="3"/>
        <v>2</v>
      </c>
      <c r="O17" s="108">
        <f t="shared" si="3"/>
        <v>2</v>
      </c>
      <c r="P17" s="108">
        <f t="shared" si="3"/>
        <v>2</v>
      </c>
      <c r="Q17" s="108">
        <f t="shared" si="3"/>
        <v>2</v>
      </c>
      <c r="R17" s="108">
        <f t="shared" si="3"/>
        <v>2</v>
      </c>
      <c r="S17" s="108">
        <f t="shared" si="3"/>
        <v>1</v>
      </c>
    </row>
    <row r="18" spans="2:19" ht="15.75" customHeight="1">
      <c r="D18" s="100" t="s">
        <v>107</v>
      </c>
      <c r="E18" s="108">
        <f t="shared" ref="E18:S18" si="4">($C$15*E9/3)</f>
        <v>2</v>
      </c>
      <c r="F18" s="108">
        <f t="shared" si="4"/>
        <v>1</v>
      </c>
      <c r="G18" s="108">
        <f t="shared" si="4"/>
        <v>2</v>
      </c>
      <c r="H18" s="108">
        <f t="shared" si="4"/>
        <v>3</v>
      </c>
      <c r="I18" s="108">
        <f t="shared" si="4"/>
        <v>2</v>
      </c>
      <c r="J18" s="108">
        <f t="shared" si="4"/>
        <v>1</v>
      </c>
      <c r="K18" s="108">
        <f t="shared" si="4"/>
        <v>2</v>
      </c>
      <c r="L18" s="108">
        <f t="shared" si="4"/>
        <v>1</v>
      </c>
      <c r="M18" s="108">
        <f t="shared" si="4"/>
        <v>2</v>
      </c>
      <c r="N18" s="108">
        <f t="shared" si="4"/>
        <v>2</v>
      </c>
      <c r="O18" s="108">
        <f t="shared" si="4"/>
        <v>2</v>
      </c>
      <c r="P18" s="108">
        <f t="shared" si="4"/>
        <v>2</v>
      </c>
      <c r="Q18" s="108">
        <f t="shared" si="4"/>
        <v>2</v>
      </c>
      <c r="R18" s="108">
        <f t="shared" si="4"/>
        <v>2</v>
      </c>
      <c r="S18" s="108">
        <f t="shared" si="4"/>
        <v>2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2.75</v>
      </c>
      <c r="F19" s="107">
        <f t="shared" si="5"/>
        <v>1.25</v>
      </c>
      <c r="G19" s="107">
        <f t="shared" si="5"/>
        <v>2</v>
      </c>
      <c r="H19" s="107">
        <f t="shared" si="5"/>
        <v>2.5</v>
      </c>
      <c r="I19" s="107">
        <f t="shared" si="5"/>
        <v>2.25</v>
      </c>
      <c r="J19" s="107">
        <f t="shared" si="5"/>
        <v>1.5</v>
      </c>
      <c r="K19" s="107">
        <f t="shared" si="5"/>
        <v>2.25</v>
      </c>
      <c r="L19" s="107">
        <f t="shared" si="5"/>
        <v>1.25</v>
      </c>
      <c r="M19" s="107">
        <f t="shared" si="5"/>
        <v>2.25</v>
      </c>
      <c r="N19" s="107">
        <f t="shared" si="5"/>
        <v>1.75</v>
      </c>
      <c r="O19" s="107">
        <f t="shared" si="5"/>
        <v>2</v>
      </c>
      <c r="P19" s="107">
        <f t="shared" si="5"/>
        <v>2.25</v>
      </c>
      <c r="Q19" s="107">
        <f t="shared" si="5"/>
        <v>2.5</v>
      </c>
      <c r="R19" s="107">
        <f t="shared" si="5"/>
        <v>2</v>
      </c>
      <c r="S19" s="107">
        <f t="shared" si="5"/>
        <v>1.75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2.75</v>
      </c>
      <c r="F22" s="112">
        <f t="shared" si="6"/>
        <v>1.25</v>
      </c>
      <c r="G22" s="112">
        <f t="shared" si="6"/>
        <v>2</v>
      </c>
      <c r="H22" s="112">
        <f t="shared" si="6"/>
        <v>2.5</v>
      </c>
      <c r="I22" s="112">
        <f t="shared" si="6"/>
        <v>2.25</v>
      </c>
      <c r="J22" s="112">
        <f t="shared" si="6"/>
        <v>1.5</v>
      </c>
      <c r="K22" s="112">
        <f t="shared" si="6"/>
        <v>2.25</v>
      </c>
      <c r="L22" s="112">
        <f t="shared" si="6"/>
        <v>1.25</v>
      </c>
      <c r="M22" s="112">
        <f t="shared" si="6"/>
        <v>2.25</v>
      </c>
      <c r="N22" s="112">
        <f t="shared" si="6"/>
        <v>1.75</v>
      </c>
      <c r="O22" s="112">
        <f t="shared" si="6"/>
        <v>2</v>
      </c>
      <c r="P22" s="112">
        <f t="shared" si="6"/>
        <v>2.25</v>
      </c>
      <c r="Q22" s="112">
        <f t="shared" si="6"/>
        <v>2.5</v>
      </c>
      <c r="R22" s="112">
        <f t="shared" si="6"/>
        <v>2</v>
      </c>
      <c r="S22" s="112">
        <f t="shared" si="6"/>
        <v>1.75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2.75</v>
      </c>
      <c r="F23" s="114">
        <f t="shared" si="7"/>
        <v>1.25</v>
      </c>
      <c r="G23" s="114">
        <f t="shared" si="7"/>
        <v>2</v>
      </c>
      <c r="H23" s="114">
        <f t="shared" si="7"/>
        <v>2.5</v>
      </c>
      <c r="I23" s="114">
        <f t="shared" si="7"/>
        <v>2.25</v>
      </c>
      <c r="J23" s="114">
        <f t="shared" si="7"/>
        <v>1.5</v>
      </c>
      <c r="K23" s="114">
        <f t="shared" si="7"/>
        <v>2.25</v>
      </c>
      <c r="L23" s="114">
        <f t="shared" si="7"/>
        <v>1.25</v>
      </c>
      <c r="M23" s="114">
        <f t="shared" si="7"/>
        <v>2.25</v>
      </c>
      <c r="N23" s="114">
        <f t="shared" si="7"/>
        <v>1.75</v>
      </c>
      <c r="O23" s="114">
        <f t="shared" si="7"/>
        <v>2</v>
      </c>
      <c r="P23" s="114">
        <f t="shared" si="7"/>
        <v>2.25</v>
      </c>
      <c r="Q23" s="114">
        <f t="shared" si="7"/>
        <v>2.5</v>
      </c>
      <c r="R23" s="114">
        <f t="shared" si="7"/>
        <v>2</v>
      </c>
      <c r="S23" s="114">
        <f t="shared" si="7"/>
        <v>1.75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</v>
      </c>
      <c r="F25" s="109">
        <f t="shared" si="8"/>
        <v>0</v>
      </c>
      <c r="G25" s="109">
        <f t="shared" si="8"/>
        <v>0</v>
      </c>
      <c r="H25" s="109">
        <f t="shared" si="8"/>
        <v>0</v>
      </c>
      <c r="I25" s="109">
        <f t="shared" si="8"/>
        <v>0</v>
      </c>
      <c r="J25" s="109">
        <f t="shared" si="8"/>
        <v>0</v>
      </c>
      <c r="K25" s="109">
        <f t="shared" si="8"/>
        <v>0</v>
      </c>
      <c r="L25" s="109">
        <f t="shared" si="8"/>
        <v>0</v>
      </c>
      <c r="M25" s="109">
        <f t="shared" si="8"/>
        <v>0</v>
      </c>
      <c r="N25" s="109">
        <f t="shared" si="8"/>
        <v>0</v>
      </c>
      <c r="O25" s="109">
        <f t="shared" si="8"/>
        <v>0</v>
      </c>
      <c r="P25" s="109">
        <f t="shared" si="8"/>
        <v>0</v>
      </c>
      <c r="Q25" s="109">
        <f t="shared" si="8"/>
        <v>0</v>
      </c>
      <c r="R25" s="109">
        <f t="shared" si="8"/>
        <v>0</v>
      </c>
      <c r="S25" s="109">
        <f t="shared" si="8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14.6640625" customWidth="1"/>
    <col min="6" max="26" width="8" customWidth="1"/>
  </cols>
  <sheetData>
    <row r="1" spans="2:19" ht="14.25" customHeight="1"/>
    <row r="2" spans="2:19" ht="14.25" customHeight="1">
      <c r="D2" s="85" t="s">
        <v>224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8">
        <v>2</v>
      </c>
      <c r="F6" s="108">
        <v>2</v>
      </c>
      <c r="G6" s="108">
        <v>3</v>
      </c>
      <c r="H6" s="108">
        <v>3</v>
      </c>
      <c r="I6" s="108">
        <v>1</v>
      </c>
      <c r="J6" s="108">
        <v>0</v>
      </c>
      <c r="K6" s="108">
        <v>1</v>
      </c>
      <c r="L6" s="108">
        <v>2</v>
      </c>
      <c r="M6" s="108">
        <v>3</v>
      </c>
      <c r="N6" s="108">
        <v>3</v>
      </c>
      <c r="O6" s="108">
        <v>1</v>
      </c>
      <c r="P6" s="108">
        <v>2</v>
      </c>
      <c r="Q6" s="108">
        <v>1</v>
      </c>
      <c r="R6" s="172">
        <v>1</v>
      </c>
      <c r="S6" s="172">
        <v>1</v>
      </c>
    </row>
    <row r="7" spans="2:19" ht="15.75" customHeight="1">
      <c r="D7" s="100" t="s">
        <v>105</v>
      </c>
      <c r="E7" s="108">
        <v>2</v>
      </c>
      <c r="F7" s="108">
        <v>3</v>
      </c>
      <c r="G7" s="108">
        <v>1</v>
      </c>
      <c r="H7" s="108">
        <v>2</v>
      </c>
      <c r="I7" s="108">
        <v>2</v>
      </c>
      <c r="J7" s="108">
        <v>1</v>
      </c>
      <c r="K7" s="108">
        <v>1</v>
      </c>
      <c r="L7" s="108">
        <v>1</v>
      </c>
      <c r="M7" s="108">
        <v>1</v>
      </c>
      <c r="N7" s="108">
        <v>2</v>
      </c>
      <c r="O7" s="108">
        <v>1</v>
      </c>
      <c r="P7" s="108">
        <v>2</v>
      </c>
      <c r="Q7" s="108">
        <v>0</v>
      </c>
      <c r="R7" s="108">
        <v>2</v>
      </c>
      <c r="S7" s="108">
        <v>3</v>
      </c>
    </row>
    <row r="8" spans="2:19" ht="15.75" customHeight="1">
      <c r="D8" s="100" t="s">
        <v>106</v>
      </c>
      <c r="E8" s="108">
        <v>1</v>
      </c>
      <c r="F8" s="108">
        <v>2</v>
      </c>
      <c r="G8" s="108">
        <v>1</v>
      </c>
      <c r="H8" s="108">
        <v>0</v>
      </c>
      <c r="I8" s="108">
        <v>1</v>
      </c>
      <c r="J8" s="108">
        <v>3</v>
      </c>
      <c r="K8" s="108">
        <v>1</v>
      </c>
      <c r="L8" s="108">
        <v>2</v>
      </c>
      <c r="M8" s="108">
        <v>3</v>
      </c>
      <c r="N8" s="108">
        <v>3</v>
      </c>
      <c r="O8" s="108">
        <v>2</v>
      </c>
      <c r="P8" s="108">
        <v>1</v>
      </c>
      <c r="Q8" s="108">
        <v>1</v>
      </c>
      <c r="R8" s="108">
        <v>1</v>
      </c>
      <c r="S8" s="108">
        <v>2</v>
      </c>
    </row>
    <row r="9" spans="2:19" ht="15.75" customHeight="1">
      <c r="D9" s="100" t="s">
        <v>107</v>
      </c>
      <c r="E9" s="108">
        <v>0</v>
      </c>
      <c r="F9" s="108">
        <v>2</v>
      </c>
      <c r="G9" s="108">
        <v>3</v>
      </c>
      <c r="H9" s="108">
        <v>1</v>
      </c>
      <c r="I9" s="108">
        <v>0</v>
      </c>
      <c r="J9" s="108">
        <v>3</v>
      </c>
      <c r="K9" s="108">
        <v>1</v>
      </c>
      <c r="L9" s="108">
        <v>0</v>
      </c>
      <c r="M9" s="108">
        <v>0</v>
      </c>
      <c r="N9" s="108">
        <v>3</v>
      </c>
      <c r="O9" s="108">
        <v>1</v>
      </c>
      <c r="P9" s="108">
        <v>2</v>
      </c>
      <c r="Q9" s="108">
        <v>0</v>
      </c>
      <c r="R9" s="108">
        <v>1</v>
      </c>
      <c r="S9" s="172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1.6666666666666667</v>
      </c>
      <c r="F10" s="107">
        <f t="shared" si="0"/>
        <v>2.25</v>
      </c>
      <c r="G10" s="107">
        <f t="shared" si="0"/>
        <v>2</v>
      </c>
      <c r="H10" s="107">
        <f t="shared" si="0"/>
        <v>2</v>
      </c>
      <c r="I10" s="107">
        <f t="shared" si="0"/>
        <v>1.3333333333333333</v>
      </c>
      <c r="J10" s="107">
        <f t="shared" si="0"/>
        <v>2.3333333333333335</v>
      </c>
      <c r="K10" s="107">
        <f t="shared" si="0"/>
        <v>1</v>
      </c>
      <c r="L10" s="107">
        <f t="shared" si="0"/>
        <v>1.6666666666666667</v>
      </c>
      <c r="M10" s="107">
        <f t="shared" si="0"/>
        <v>2.3333333333333335</v>
      </c>
      <c r="N10" s="107">
        <f t="shared" si="0"/>
        <v>2.75</v>
      </c>
      <c r="O10" s="107">
        <f t="shared" si="0"/>
        <v>1.25</v>
      </c>
      <c r="P10" s="107">
        <f t="shared" si="0"/>
        <v>1.75</v>
      </c>
      <c r="Q10" s="107">
        <f t="shared" si="0"/>
        <v>1</v>
      </c>
      <c r="R10" s="107">
        <f t="shared" si="0"/>
        <v>1.25</v>
      </c>
      <c r="S10" s="107">
        <f t="shared" si="0"/>
        <v>2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AECC2!N19</f>
        <v>2.7500000000000004</v>
      </c>
      <c r="D15" s="100" t="s">
        <v>104</v>
      </c>
      <c r="E15" s="108">
        <f t="shared" ref="E15:S15" si="1">($C$15*E6/3)</f>
        <v>1.8333333333333337</v>
      </c>
      <c r="F15" s="108">
        <f t="shared" si="1"/>
        <v>1.8333333333333337</v>
      </c>
      <c r="G15" s="108">
        <f t="shared" si="1"/>
        <v>2.7500000000000004</v>
      </c>
      <c r="H15" s="108">
        <f t="shared" si="1"/>
        <v>2.7500000000000004</v>
      </c>
      <c r="I15" s="108">
        <f t="shared" si="1"/>
        <v>0.91666666666666685</v>
      </c>
      <c r="J15" s="108">
        <f t="shared" si="1"/>
        <v>0</v>
      </c>
      <c r="K15" s="108">
        <f t="shared" si="1"/>
        <v>0.91666666666666685</v>
      </c>
      <c r="L15" s="108">
        <f t="shared" si="1"/>
        <v>1.8333333333333337</v>
      </c>
      <c r="M15" s="108">
        <f t="shared" si="1"/>
        <v>2.7500000000000004</v>
      </c>
      <c r="N15" s="108">
        <f t="shared" si="1"/>
        <v>2.7500000000000004</v>
      </c>
      <c r="O15" s="108">
        <f t="shared" si="1"/>
        <v>0.91666666666666685</v>
      </c>
      <c r="P15" s="108">
        <f t="shared" si="1"/>
        <v>1.8333333333333337</v>
      </c>
      <c r="Q15" s="108">
        <f t="shared" si="1"/>
        <v>0.91666666666666685</v>
      </c>
      <c r="R15" s="108">
        <f t="shared" si="1"/>
        <v>0.91666666666666685</v>
      </c>
      <c r="S15" s="108">
        <f t="shared" si="1"/>
        <v>0.91666666666666685</v>
      </c>
    </row>
    <row r="16" spans="2:19" ht="15.75" customHeight="1">
      <c r="D16" s="100" t="s">
        <v>105</v>
      </c>
      <c r="E16" s="108">
        <f t="shared" ref="E16:S16" si="2">($C$15*E7/3)</f>
        <v>1.8333333333333337</v>
      </c>
      <c r="F16" s="108">
        <f t="shared" si="2"/>
        <v>2.7500000000000004</v>
      </c>
      <c r="G16" s="108">
        <f t="shared" si="2"/>
        <v>0.91666666666666685</v>
      </c>
      <c r="H16" s="108">
        <f t="shared" si="2"/>
        <v>1.8333333333333337</v>
      </c>
      <c r="I16" s="108">
        <f t="shared" si="2"/>
        <v>1.8333333333333337</v>
      </c>
      <c r="J16" s="108">
        <f t="shared" si="2"/>
        <v>0.91666666666666685</v>
      </c>
      <c r="K16" s="108">
        <f t="shared" si="2"/>
        <v>0.91666666666666685</v>
      </c>
      <c r="L16" s="108">
        <f t="shared" si="2"/>
        <v>0.91666666666666685</v>
      </c>
      <c r="M16" s="108">
        <f t="shared" si="2"/>
        <v>0.91666666666666685</v>
      </c>
      <c r="N16" s="108">
        <f t="shared" si="2"/>
        <v>1.8333333333333337</v>
      </c>
      <c r="O16" s="108">
        <f t="shared" si="2"/>
        <v>0.91666666666666685</v>
      </c>
      <c r="P16" s="108">
        <f t="shared" si="2"/>
        <v>1.8333333333333337</v>
      </c>
      <c r="Q16" s="108">
        <f t="shared" si="2"/>
        <v>0</v>
      </c>
      <c r="R16" s="108">
        <f t="shared" si="2"/>
        <v>1.8333333333333337</v>
      </c>
      <c r="S16" s="108">
        <f t="shared" si="2"/>
        <v>2.7500000000000004</v>
      </c>
    </row>
    <row r="17" spans="2:19" ht="15.75" customHeight="1">
      <c r="D17" s="100" t="s">
        <v>106</v>
      </c>
      <c r="E17" s="108">
        <f t="shared" ref="E17:S17" si="3">($C$15*E8/3)</f>
        <v>0.91666666666666685</v>
      </c>
      <c r="F17" s="108">
        <f t="shared" si="3"/>
        <v>1.8333333333333337</v>
      </c>
      <c r="G17" s="108">
        <f t="shared" si="3"/>
        <v>0.91666666666666685</v>
      </c>
      <c r="H17" s="108">
        <f t="shared" si="3"/>
        <v>0</v>
      </c>
      <c r="I17" s="108">
        <f t="shared" si="3"/>
        <v>0.91666666666666685</v>
      </c>
      <c r="J17" s="108">
        <f t="shared" si="3"/>
        <v>2.7500000000000004</v>
      </c>
      <c r="K17" s="108">
        <f t="shared" si="3"/>
        <v>0.91666666666666685</v>
      </c>
      <c r="L17" s="108">
        <f t="shared" si="3"/>
        <v>1.8333333333333337</v>
      </c>
      <c r="M17" s="108">
        <f t="shared" si="3"/>
        <v>2.7500000000000004</v>
      </c>
      <c r="N17" s="108">
        <f t="shared" si="3"/>
        <v>2.7500000000000004</v>
      </c>
      <c r="O17" s="108">
        <f t="shared" si="3"/>
        <v>1.8333333333333337</v>
      </c>
      <c r="P17" s="108">
        <f t="shared" si="3"/>
        <v>0.91666666666666685</v>
      </c>
      <c r="Q17" s="108">
        <f t="shared" si="3"/>
        <v>0.91666666666666685</v>
      </c>
      <c r="R17" s="108">
        <f t="shared" si="3"/>
        <v>0.91666666666666685</v>
      </c>
      <c r="S17" s="108">
        <f t="shared" si="3"/>
        <v>1.8333333333333337</v>
      </c>
    </row>
    <row r="18" spans="2:19" ht="15.75" customHeight="1">
      <c r="D18" s="100" t="s">
        <v>107</v>
      </c>
      <c r="E18" s="108">
        <f t="shared" ref="E18:S18" si="4">($C$15*E9/3)</f>
        <v>0</v>
      </c>
      <c r="F18" s="108">
        <f t="shared" si="4"/>
        <v>1.8333333333333337</v>
      </c>
      <c r="G18" s="108">
        <f t="shared" si="4"/>
        <v>2.7500000000000004</v>
      </c>
      <c r="H18" s="108">
        <f t="shared" si="4"/>
        <v>0.91666666666666685</v>
      </c>
      <c r="I18" s="108">
        <f t="shared" si="4"/>
        <v>0</v>
      </c>
      <c r="J18" s="108">
        <f t="shared" si="4"/>
        <v>2.7500000000000004</v>
      </c>
      <c r="K18" s="108">
        <f t="shared" si="4"/>
        <v>0.91666666666666685</v>
      </c>
      <c r="L18" s="108">
        <f t="shared" si="4"/>
        <v>0</v>
      </c>
      <c r="M18" s="108">
        <f t="shared" si="4"/>
        <v>0</v>
      </c>
      <c r="N18" s="108">
        <f t="shared" si="4"/>
        <v>2.7500000000000004</v>
      </c>
      <c r="O18" s="108">
        <f t="shared" si="4"/>
        <v>0.91666666666666685</v>
      </c>
      <c r="P18" s="108">
        <f t="shared" si="4"/>
        <v>1.8333333333333337</v>
      </c>
      <c r="Q18" s="108">
        <f t="shared" si="4"/>
        <v>0</v>
      </c>
      <c r="R18" s="108">
        <f t="shared" si="4"/>
        <v>0.91666666666666685</v>
      </c>
      <c r="S18" s="108">
        <f t="shared" si="4"/>
        <v>1.8333333333333337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1.5277777777777779</v>
      </c>
      <c r="F19" s="107">
        <f t="shared" si="5"/>
        <v>2.0625000000000004</v>
      </c>
      <c r="G19" s="107">
        <f t="shared" si="5"/>
        <v>1.8333333333333335</v>
      </c>
      <c r="H19" s="107">
        <f t="shared" si="5"/>
        <v>1.8333333333333337</v>
      </c>
      <c r="I19" s="107">
        <f t="shared" si="5"/>
        <v>1.2222222222222225</v>
      </c>
      <c r="J19" s="107">
        <f t="shared" si="5"/>
        <v>2.1388888888888893</v>
      </c>
      <c r="K19" s="107">
        <f t="shared" si="5"/>
        <v>0.91666666666666685</v>
      </c>
      <c r="L19" s="107">
        <f t="shared" si="5"/>
        <v>1.5277777777777779</v>
      </c>
      <c r="M19" s="107">
        <f t="shared" si="5"/>
        <v>2.1388888888888893</v>
      </c>
      <c r="N19" s="107">
        <f t="shared" si="5"/>
        <v>2.5208333333333335</v>
      </c>
      <c r="O19" s="107">
        <f t="shared" si="5"/>
        <v>1.1458333333333335</v>
      </c>
      <c r="P19" s="107">
        <f t="shared" si="5"/>
        <v>1.604166666666667</v>
      </c>
      <c r="Q19" s="107">
        <f t="shared" si="5"/>
        <v>0.91666666666666685</v>
      </c>
      <c r="R19" s="107">
        <f t="shared" si="5"/>
        <v>1.1458333333333335</v>
      </c>
      <c r="S19" s="107">
        <f t="shared" si="5"/>
        <v>1.8333333333333337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1.6666666666666667</v>
      </c>
      <c r="F22" s="112">
        <f t="shared" si="6"/>
        <v>2.25</v>
      </c>
      <c r="G22" s="112">
        <f t="shared" si="6"/>
        <v>2</v>
      </c>
      <c r="H22" s="112">
        <f t="shared" si="6"/>
        <v>2</v>
      </c>
      <c r="I22" s="112">
        <f t="shared" si="6"/>
        <v>1.3333333333333333</v>
      </c>
      <c r="J22" s="112">
        <f t="shared" si="6"/>
        <v>2.3333333333333335</v>
      </c>
      <c r="K22" s="112">
        <f t="shared" si="6"/>
        <v>1</v>
      </c>
      <c r="L22" s="112">
        <f t="shared" si="6"/>
        <v>1.6666666666666667</v>
      </c>
      <c r="M22" s="112">
        <f t="shared" si="6"/>
        <v>2.3333333333333335</v>
      </c>
      <c r="N22" s="112">
        <f t="shared" si="6"/>
        <v>2.75</v>
      </c>
      <c r="O22" s="112">
        <f t="shared" si="6"/>
        <v>1.25</v>
      </c>
      <c r="P22" s="112">
        <f t="shared" si="6"/>
        <v>1.75</v>
      </c>
      <c r="Q22" s="112">
        <f t="shared" si="6"/>
        <v>1</v>
      </c>
      <c r="R22" s="112">
        <f t="shared" si="6"/>
        <v>1.25</v>
      </c>
      <c r="S22" s="112">
        <f t="shared" si="6"/>
        <v>2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1.5277777777777779</v>
      </c>
      <c r="F23" s="114">
        <f t="shared" si="7"/>
        <v>2.0625000000000004</v>
      </c>
      <c r="G23" s="114">
        <f t="shared" si="7"/>
        <v>1.8333333333333335</v>
      </c>
      <c r="H23" s="114">
        <f t="shared" si="7"/>
        <v>1.8333333333333337</v>
      </c>
      <c r="I23" s="114">
        <f t="shared" si="7"/>
        <v>1.2222222222222225</v>
      </c>
      <c r="J23" s="114">
        <f t="shared" si="7"/>
        <v>2.1388888888888893</v>
      </c>
      <c r="K23" s="114">
        <f t="shared" si="7"/>
        <v>0.91666666666666685</v>
      </c>
      <c r="L23" s="114">
        <f t="shared" si="7"/>
        <v>1.5277777777777779</v>
      </c>
      <c r="M23" s="114">
        <f t="shared" si="7"/>
        <v>2.1388888888888893</v>
      </c>
      <c r="N23" s="114">
        <f t="shared" si="7"/>
        <v>2.5208333333333335</v>
      </c>
      <c r="O23" s="114">
        <f t="shared" si="7"/>
        <v>1.1458333333333335</v>
      </c>
      <c r="P23" s="114">
        <f t="shared" si="7"/>
        <v>1.604166666666667</v>
      </c>
      <c r="Q23" s="114">
        <f t="shared" si="7"/>
        <v>0.91666666666666685</v>
      </c>
      <c r="R23" s="114">
        <f t="shared" si="7"/>
        <v>1.1458333333333335</v>
      </c>
      <c r="S23" s="114">
        <f t="shared" si="7"/>
        <v>1.8333333333333337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0.13888888888888884</v>
      </c>
      <c r="F25" s="109">
        <f t="shared" si="8"/>
        <v>0.18749999999999956</v>
      </c>
      <c r="G25" s="109">
        <f t="shared" si="8"/>
        <v>0.16666666666666652</v>
      </c>
      <c r="H25" s="109">
        <f t="shared" si="8"/>
        <v>0.1666666666666663</v>
      </c>
      <c r="I25" s="109">
        <f t="shared" si="8"/>
        <v>0.11111111111111072</v>
      </c>
      <c r="J25" s="109">
        <f t="shared" si="8"/>
        <v>0.1944444444444442</v>
      </c>
      <c r="K25" s="109">
        <f t="shared" si="8"/>
        <v>8.3333333333333148E-2</v>
      </c>
      <c r="L25" s="109">
        <f t="shared" si="8"/>
        <v>0.13888888888888884</v>
      </c>
      <c r="M25" s="109">
        <f t="shared" si="8"/>
        <v>0.1944444444444442</v>
      </c>
      <c r="N25" s="109">
        <f t="shared" si="8"/>
        <v>0.22916666666666652</v>
      </c>
      <c r="O25" s="109">
        <f t="shared" si="8"/>
        <v>0.10416666666666652</v>
      </c>
      <c r="P25" s="109">
        <f t="shared" si="8"/>
        <v>0.14583333333333304</v>
      </c>
      <c r="Q25" s="109">
        <f t="shared" si="8"/>
        <v>8.3333333333333148E-2</v>
      </c>
      <c r="R25" s="109">
        <f t="shared" si="8"/>
        <v>0.10416666666666652</v>
      </c>
      <c r="S25" s="109">
        <f t="shared" si="8"/>
        <v>0.1666666666666663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142</v>
      </c>
      <c r="E1" s="378" t="s">
        <v>254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24" customHeight="1">
      <c r="A2" s="8"/>
      <c r="B2" s="384" t="s">
        <v>2</v>
      </c>
      <c r="C2" s="332"/>
      <c r="D2" s="142" t="s">
        <v>255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256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43" t="s">
        <v>34</v>
      </c>
      <c r="D19" s="43" t="s">
        <v>35</v>
      </c>
      <c r="E19" s="164" t="str">
        <f t="shared" ref="E19:H19" si="0">IF(D19&lt;=0,"",IF((D19&gt;=60),"Y","N"))</f>
        <v>Y</v>
      </c>
      <c r="F19" s="164" t="str">
        <f t="shared" si="0"/>
        <v>Y</v>
      </c>
      <c r="G19" s="164" t="str">
        <f t="shared" si="0"/>
        <v>Y</v>
      </c>
      <c r="H19" s="164" t="str">
        <f t="shared" si="0"/>
        <v>Y</v>
      </c>
      <c r="I19" s="164">
        <v>98</v>
      </c>
      <c r="J19" s="164">
        <v>98</v>
      </c>
      <c r="K19" s="164" t="str">
        <f t="shared" ref="K19:K39" si="1">IF(J19&lt;=0,"",IF((J19&gt;=60),"Y","N"))</f>
        <v>Y</v>
      </c>
      <c r="L19" s="372">
        <f>(E44+F44+G44+H44)/4</f>
        <v>3</v>
      </c>
      <c r="M19" s="372">
        <f>K44</f>
        <v>3</v>
      </c>
      <c r="N19" s="165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46" t="s">
        <v>36</v>
      </c>
      <c r="D20" s="46" t="s">
        <v>37</v>
      </c>
      <c r="E20" s="164" t="str">
        <f t="shared" ref="E20:H20" si="2">IF(D20&lt;=0,"",IF((D20&gt;=60),"Y","N"))</f>
        <v>Y</v>
      </c>
      <c r="F20" s="164" t="str">
        <f t="shared" si="2"/>
        <v>Y</v>
      </c>
      <c r="G20" s="164" t="str">
        <f t="shared" si="2"/>
        <v>Y</v>
      </c>
      <c r="H20" s="164" t="str">
        <f t="shared" si="2"/>
        <v>Y</v>
      </c>
      <c r="I20" s="164">
        <v>98</v>
      </c>
      <c r="J20" s="164">
        <v>98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43" t="s">
        <v>38</v>
      </c>
      <c r="D21" s="43" t="s">
        <v>39</v>
      </c>
      <c r="E21" s="164" t="str">
        <f t="shared" ref="E21:H21" si="3">IF(D21&lt;=0,"",IF((D21&gt;=60),"Y","N"))</f>
        <v>Y</v>
      </c>
      <c r="F21" s="164" t="str">
        <f t="shared" si="3"/>
        <v>Y</v>
      </c>
      <c r="G21" s="164" t="str">
        <f t="shared" si="3"/>
        <v>Y</v>
      </c>
      <c r="H21" s="164" t="str">
        <f t="shared" si="3"/>
        <v>Y</v>
      </c>
      <c r="I21" s="164">
        <v>98</v>
      </c>
      <c r="J21" s="164">
        <v>98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46" t="s">
        <v>40</v>
      </c>
      <c r="D22" s="46" t="s">
        <v>41</v>
      </c>
      <c r="E22" s="164" t="str">
        <f t="shared" ref="E22:H22" si="4">IF(D22&lt;=0,"",IF((D22&gt;=60),"Y","N"))</f>
        <v>Y</v>
      </c>
      <c r="F22" s="164" t="str">
        <f t="shared" si="4"/>
        <v>Y</v>
      </c>
      <c r="G22" s="164" t="str">
        <f t="shared" si="4"/>
        <v>Y</v>
      </c>
      <c r="H22" s="164" t="str">
        <f t="shared" si="4"/>
        <v>Y</v>
      </c>
      <c r="I22" s="164">
        <v>98</v>
      </c>
      <c r="J22" s="164">
        <v>98</v>
      </c>
      <c r="K22" s="164" t="str">
        <f t="shared" si="1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46" t="s">
        <v>42</v>
      </c>
      <c r="D23" s="46" t="s">
        <v>43</v>
      </c>
      <c r="E23" s="164" t="str">
        <f t="shared" ref="E23:H23" si="5">IF(D23&lt;=0,"",IF((D23&gt;=60),"Y","N"))</f>
        <v>Y</v>
      </c>
      <c r="F23" s="164" t="str">
        <f t="shared" si="5"/>
        <v>Y</v>
      </c>
      <c r="G23" s="164" t="str">
        <f t="shared" si="5"/>
        <v>Y</v>
      </c>
      <c r="H23" s="164" t="str">
        <f t="shared" si="5"/>
        <v>Y</v>
      </c>
      <c r="I23" s="160">
        <v>98</v>
      </c>
      <c r="J23" s="160">
        <v>98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43" t="s">
        <v>44</v>
      </c>
      <c r="D24" s="43" t="s">
        <v>45</v>
      </c>
      <c r="E24" s="164" t="str">
        <f t="shared" ref="E24:H24" si="6">IF(D24&lt;=0,"",IF((D24&gt;=60),"Y","N"))</f>
        <v>Y</v>
      </c>
      <c r="F24" s="164" t="str">
        <f t="shared" si="6"/>
        <v>Y</v>
      </c>
      <c r="G24" s="164" t="str">
        <f t="shared" si="6"/>
        <v>Y</v>
      </c>
      <c r="H24" s="164" t="str">
        <f t="shared" si="6"/>
        <v>Y</v>
      </c>
      <c r="I24" s="160">
        <v>98</v>
      </c>
      <c r="J24" s="160">
        <v>98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46" t="s">
        <v>46</v>
      </c>
      <c r="D25" s="46" t="s">
        <v>47</v>
      </c>
      <c r="E25" s="164" t="str">
        <f t="shared" ref="E25:H25" si="7">IF(D25&lt;=0,"",IF((D25&gt;=60),"Y","N"))</f>
        <v>Y</v>
      </c>
      <c r="F25" s="164" t="str">
        <f t="shared" si="7"/>
        <v>Y</v>
      </c>
      <c r="G25" s="164" t="str">
        <f t="shared" si="7"/>
        <v>Y</v>
      </c>
      <c r="H25" s="164" t="str">
        <f t="shared" si="7"/>
        <v>Y</v>
      </c>
      <c r="I25" s="160">
        <v>98</v>
      </c>
      <c r="J25" s="160">
        <v>98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43" t="s">
        <v>48</v>
      </c>
      <c r="D26" s="43" t="s">
        <v>49</v>
      </c>
      <c r="E26" s="164" t="str">
        <f t="shared" ref="E26:H26" si="8">IF(D26&lt;=0,"",IF((D26&gt;=60),"Y","N"))</f>
        <v>Y</v>
      </c>
      <c r="F26" s="164" t="str">
        <f t="shared" si="8"/>
        <v>Y</v>
      </c>
      <c r="G26" s="164" t="str">
        <f t="shared" si="8"/>
        <v>Y</v>
      </c>
      <c r="H26" s="164" t="str">
        <f t="shared" si="8"/>
        <v>Y</v>
      </c>
      <c r="I26" s="160">
        <v>98</v>
      </c>
      <c r="J26" s="160">
        <v>98</v>
      </c>
      <c r="K26" s="164" t="str">
        <f t="shared" si="1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58"/>
      <c r="C27" s="46" t="s">
        <v>50</v>
      </c>
      <c r="D27" s="46" t="s">
        <v>51</v>
      </c>
      <c r="E27" s="164" t="str">
        <f t="shared" ref="E27:H27" si="9">IF(D27&lt;=0,"",IF((D27&gt;=60),"Y","N"))</f>
        <v>Y</v>
      </c>
      <c r="F27" s="164" t="str">
        <f t="shared" si="9"/>
        <v>Y</v>
      </c>
      <c r="G27" s="164" t="str">
        <f t="shared" si="9"/>
        <v>Y</v>
      </c>
      <c r="H27" s="164" t="str">
        <f t="shared" si="9"/>
        <v>Y</v>
      </c>
      <c r="I27" s="160">
        <v>98</v>
      </c>
      <c r="J27" s="160">
        <v>98</v>
      </c>
      <c r="K27" s="164" t="str">
        <f t="shared" si="1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58"/>
      <c r="C28" s="43" t="s">
        <v>52</v>
      </c>
      <c r="D28" s="43" t="s">
        <v>53</v>
      </c>
      <c r="E28" s="164" t="str">
        <f t="shared" ref="E28:H28" si="10">IF(D28&lt;=0,"",IF((D28&gt;=60),"Y","N"))</f>
        <v>Y</v>
      </c>
      <c r="F28" s="164" t="str">
        <f t="shared" si="10"/>
        <v>Y</v>
      </c>
      <c r="G28" s="164" t="str">
        <f t="shared" si="10"/>
        <v>Y</v>
      </c>
      <c r="H28" s="164" t="str">
        <f t="shared" si="10"/>
        <v>Y</v>
      </c>
      <c r="I28" s="160">
        <v>98</v>
      </c>
      <c r="J28" s="160">
        <v>98</v>
      </c>
      <c r="K28" s="164" t="str">
        <f t="shared" si="1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58"/>
      <c r="C29" s="46" t="s">
        <v>54</v>
      </c>
      <c r="D29" s="46" t="s">
        <v>55</v>
      </c>
      <c r="E29" s="164" t="str">
        <f t="shared" ref="E29:H29" si="11">IF(D29&lt;=0,"",IF((D29&gt;=60),"Y","N"))</f>
        <v>Y</v>
      </c>
      <c r="F29" s="164" t="str">
        <f t="shared" si="11"/>
        <v>Y</v>
      </c>
      <c r="G29" s="164" t="str">
        <f t="shared" si="11"/>
        <v>Y</v>
      </c>
      <c r="H29" s="164" t="str">
        <f t="shared" si="11"/>
        <v>Y</v>
      </c>
      <c r="I29" s="160">
        <v>98</v>
      </c>
      <c r="J29" s="160">
        <v>98</v>
      </c>
      <c r="K29" s="164" t="str">
        <f t="shared" si="1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58"/>
      <c r="C30" s="43" t="s">
        <v>56</v>
      </c>
      <c r="D30" s="43" t="s">
        <v>57</v>
      </c>
      <c r="E30" s="164" t="str">
        <f t="shared" ref="E30:H30" si="12">IF(D30&lt;=0,"",IF((D30&gt;=60),"Y","N"))</f>
        <v>Y</v>
      </c>
      <c r="F30" s="164" t="str">
        <f t="shared" si="12"/>
        <v>Y</v>
      </c>
      <c r="G30" s="164" t="str">
        <f t="shared" si="12"/>
        <v>Y</v>
      </c>
      <c r="H30" s="164" t="str">
        <f t="shared" si="12"/>
        <v>Y</v>
      </c>
      <c r="I30" s="160">
        <v>98</v>
      </c>
      <c r="J30" s="160">
        <v>98</v>
      </c>
      <c r="K30" s="164" t="str">
        <f t="shared" si="1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58"/>
      <c r="C31" s="46" t="s">
        <v>58</v>
      </c>
      <c r="D31" s="46" t="s">
        <v>59</v>
      </c>
      <c r="E31" s="164" t="str">
        <f t="shared" ref="E31:H31" si="13">IF(D31&lt;=0,"",IF((D31&gt;=60),"Y","N"))</f>
        <v>Y</v>
      </c>
      <c r="F31" s="164" t="str">
        <f t="shared" si="13"/>
        <v>Y</v>
      </c>
      <c r="G31" s="164" t="str">
        <f t="shared" si="13"/>
        <v>Y</v>
      </c>
      <c r="H31" s="164" t="str">
        <f t="shared" si="13"/>
        <v>Y</v>
      </c>
      <c r="I31" s="160">
        <v>98</v>
      </c>
      <c r="J31" s="160">
        <v>98</v>
      </c>
      <c r="K31" s="164" t="str">
        <f t="shared" si="1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58"/>
      <c r="C32" s="43" t="s">
        <v>60</v>
      </c>
      <c r="D32" s="43" t="s">
        <v>61</v>
      </c>
      <c r="E32" s="164" t="str">
        <f t="shared" ref="E32:H32" si="14">IF(D32&lt;=0,"",IF((D32&gt;=60),"Y","N"))</f>
        <v>Y</v>
      </c>
      <c r="F32" s="164" t="str">
        <f t="shared" si="14"/>
        <v>Y</v>
      </c>
      <c r="G32" s="164" t="str">
        <f t="shared" si="14"/>
        <v>Y</v>
      </c>
      <c r="H32" s="164" t="str">
        <f t="shared" si="14"/>
        <v>Y</v>
      </c>
      <c r="I32" s="160">
        <v>98</v>
      </c>
      <c r="J32" s="160">
        <v>98</v>
      </c>
      <c r="K32" s="164" t="str">
        <f t="shared" si="1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58"/>
      <c r="C33" s="46" t="s">
        <v>62</v>
      </c>
      <c r="D33" s="46" t="s">
        <v>63</v>
      </c>
      <c r="E33" s="164" t="str">
        <f t="shared" ref="E33:H33" si="15">IF(D33&lt;=0,"",IF((D33&gt;=60),"Y","N"))</f>
        <v>Y</v>
      </c>
      <c r="F33" s="164" t="str">
        <f t="shared" si="15"/>
        <v>Y</v>
      </c>
      <c r="G33" s="164" t="str">
        <f t="shared" si="15"/>
        <v>Y</v>
      </c>
      <c r="H33" s="164" t="str">
        <f t="shared" si="15"/>
        <v>Y</v>
      </c>
      <c r="I33" s="160">
        <v>98</v>
      </c>
      <c r="J33" s="160">
        <v>98</v>
      </c>
      <c r="K33" s="164" t="str">
        <f t="shared" si="1"/>
        <v>Y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58"/>
      <c r="C34" s="43" t="s">
        <v>64</v>
      </c>
      <c r="D34" s="43" t="s">
        <v>65</v>
      </c>
      <c r="E34" s="164" t="str">
        <f t="shared" ref="E34:H34" si="16">IF(D34&lt;=0,"",IF((D34&gt;=60),"Y","N"))</f>
        <v>Y</v>
      </c>
      <c r="F34" s="164" t="str">
        <f t="shared" si="16"/>
        <v>Y</v>
      </c>
      <c r="G34" s="164" t="str">
        <f t="shared" si="16"/>
        <v>Y</v>
      </c>
      <c r="H34" s="164" t="str">
        <f t="shared" si="16"/>
        <v>Y</v>
      </c>
      <c r="I34" s="160">
        <v>96</v>
      </c>
      <c r="J34" s="160">
        <v>96</v>
      </c>
      <c r="K34" s="164" t="str">
        <f t="shared" si="1"/>
        <v>Y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58"/>
      <c r="C35" s="46" t="s">
        <v>66</v>
      </c>
      <c r="D35" s="46" t="s">
        <v>67</v>
      </c>
      <c r="E35" s="164" t="str">
        <f t="shared" ref="E35:H35" si="17">IF(D35&lt;=0,"",IF((D35&gt;=60),"Y","N"))</f>
        <v>Y</v>
      </c>
      <c r="F35" s="164" t="str">
        <f t="shared" si="17"/>
        <v>Y</v>
      </c>
      <c r="G35" s="164" t="str">
        <f t="shared" si="17"/>
        <v>Y</v>
      </c>
      <c r="H35" s="164" t="str">
        <f t="shared" si="17"/>
        <v>Y</v>
      </c>
      <c r="I35" s="160">
        <v>98</v>
      </c>
      <c r="J35" s="160">
        <v>98</v>
      </c>
      <c r="K35" s="164" t="str">
        <f t="shared" si="1"/>
        <v>Y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58"/>
      <c r="C36" s="43" t="s">
        <v>68</v>
      </c>
      <c r="D36" s="43" t="s">
        <v>69</v>
      </c>
      <c r="E36" s="164" t="str">
        <f t="shared" ref="E36:H36" si="18">IF(D36&lt;=0,"",IF((D36&gt;=60),"Y","N"))</f>
        <v>Y</v>
      </c>
      <c r="F36" s="164" t="str">
        <f t="shared" si="18"/>
        <v>Y</v>
      </c>
      <c r="G36" s="164" t="str">
        <f t="shared" si="18"/>
        <v>Y</v>
      </c>
      <c r="H36" s="164" t="str">
        <f t="shared" si="18"/>
        <v>Y</v>
      </c>
      <c r="I36" s="160">
        <v>98</v>
      </c>
      <c r="J36" s="160">
        <v>98</v>
      </c>
      <c r="K36" s="164" t="str">
        <f t="shared" si="1"/>
        <v>Y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58"/>
      <c r="C37" s="46" t="s">
        <v>70</v>
      </c>
      <c r="D37" s="46" t="s">
        <v>71</v>
      </c>
      <c r="E37" s="164" t="str">
        <f t="shared" ref="E37:H37" si="19">IF(D37&lt;=0,"",IF((D37&gt;=60),"Y","N"))</f>
        <v>Y</v>
      </c>
      <c r="F37" s="164" t="str">
        <f t="shared" si="19"/>
        <v>Y</v>
      </c>
      <c r="G37" s="164" t="str">
        <f t="shared" si="19"/>
        <v>Y</v>
      </c>
      <c r="H37" s="164" t="str">
        <f t="shared" si="19"/>
        <v>Y</v>
      </c>
      <c r="I37" s="160">
        <v>98</v>
      </c>
      <c r="J37" s="160">
        <v>98</v>
      </c>
      <c r="K37" s="164" t="str">
        <f t="shared" si="1"/>
        <v>Y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58"/>
      <c r="C38" s="43" t="s">
        <v>72</v>
      </c>
      <c r="D38" s="43" t="s">
        <v>73</v>
      </c>
      <c r="E38" s="164" t="s">
        <v>26</v>
      </c>
      <c r="F38" s="164" t="s">
        <v>26</v>
      </c>
      <c r="G38" s="164" t="s">
        <v>26</v>
      </c>
      <c r="H38" s="164" t="s">
        <v>26</v>
      </c>
      <c r="I38" s="160">
        <v>92</v>
      </c>
      <c r="J38" s="160">
        <v>92</v>
      </c>
      <c r="K38" s="164" t="str">
        <f t="shared" si="1"/>
        <v>Y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58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26</v>
      </c>
      <c r="H39" s="164" t="s">
        <v>26</v>
      </c>
      <c r="I39" s="160">
        <v>98</v>
      </c>
      <c r="J39" s="160">
        <v>98</v>
      </c>
      <c r="K39" s="164" t="str">
        <f t="shared" si="1"/>
        <v>Y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20">COUNTIF(E19:E39,"Y")</f>
        <v>21</v>
      </c>
      <c r="F40" s="160">
        <f t="shared" si="20"/>
        <v>21</v>
      </c>
      <c r="G40" s="160">
        <f t="shared" si="20"/>
        <v>21</v>
      </c>
      <c r="H40" s="160">
        <f t="shared" si="20"/>
        <v>21</v>
      </c>
      <c r="I40" s="160"/>
      <c r="J40" s="160"/>
      <c r="K40" s="160">
        <f>COUNTIF(K19:K39,"Y")</f>
        <v>21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100</v>
      </c>
      <c r="F41" s="160">
        <f>(F40/C41)*100</f>
        <v>100</v>
      </c>
      <c r="G41" s="160">
        <f>(G40/C41)*100</f>
        <v>100</v>
      </c>
      <c r="H41" s="160">
        <f>(H40/C41)*100</f>
        <v>100</v>
      </c>
      <c r="I41" s="160"/>
      <c r="J41" s="160"/>
      <c r="K41" s="160">
        <f>(K40/C41)*100</f>
        <v>100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21">IF(E41&lt;=0,"",IF((E41&gt;=60),"Attained","Not-Attained"))</f>
        <v>Attained</v>
      </c>
      <c r="F42" s="179" t="str">
        <f t="shared" si="21"/>
        <v>Attained</v>
      </c>
      <c r="G42" s="179" t="str">
        <f t="shared" si="21"/>
        <v>Attained</v>
      </c>
      <c r="H42" s="179" t="str">
        <f t="shared" si="21"/>
        <v>Attained</v>
      </c>
      <c r="I42" s="160" t="str">
        <f t="shared" si="21"/>
        <v/>
      </c>
      <c r="J42" s="160" t="str">
        <f t="shared" si="21"/>
        <v/>
      </c>
      <c r="K42" s="160" t="str">
        <f t="shared" si="21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257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8">
        <v>3</v>
      </c>
      <c r="F6" s="108">
        <v>2</v>
      </c>
      <c r="G6" s="108">
        <v>2</v>
      </c>
      <c r="H6" s="108">
        <v>2</v>
      </c>
      <c r="I6" s="108">
        <v>3</v>
      </c>
      <c r="J6" s="108">
        <v>1</v>
      </c>
      <c r="K6" s="108">
        <v>3</v>
      </c>
      <c r="L6" s="108">
        <v>1</v>
      </c>
      <c r="M6" s="108">
        <v>2</v>
      </c>
      <c r="N6" s="108">
        <v>1</v>
      </c>
      <c r="O6" s="108">
        <v>2</v>
      </c>
      <c r="P6" s="108">
        <v>3</v>
      </c>
      <c r="Q6" s="108">
        <v>1</v>
      </c>
      <c r="R6" s="172">
        <v>0</v>
      </c>
      <c r="S6" s="172">
        <v>3</v>
      </c>
    </row>
    <row r="7" spans="2:19" ht="15.75" customHeight="1">
      <c r="D7" s="100" t="s">
        <v>105</v>
      </c>
      <c r="E7" s="108">
        <v>3</v>
      </c>
      <c r="F7" s="108">
        <v>3</v>
      </c>
      <c r="G7" s="108">
        <v>2</v>
      </c>
      <c r="H7" s="108">
        <v>1</v>
      </c>
      <c r="I7" s="108">
        <v>1</v>
      </c>
      <c r="J7" s="108">
        <v>2</v>
      </c>
      <c r="K7" s="108">
        <v>3</v>
      </c>
      <c r="L7" s="108">
        <v>0</v>
      </c>
      <c r="M7" s="108">
        <v>2</v>
      </c>
      <c r="N7" s="108">
        <v>1</v>
      </c>
      <c r="O7" s="108">
        <v>2</v>
      </c>
      <c r="P7" s="108">
        <v>3</v>
      </c>
      <c r="Q7" s="108">
        <v>1</v>
      </c>
      <c r="R7" s="108">
        <v>0</v>
      </c>
      <c r="S7" s="108">
        <v>3</v>
      </c>
    </row>
    <row r="8" spans="2:19" ht="15.75" customHeight="1">
      <c r="D8" s="100" t="s">
        <v>106</v>
      </c>
      <c r="E8" s="108">
        <v>3</v>
      </c>
      <c r="F8" s="108">
        <v>1</v>
      </c>
      <c r="G8" s="108">
        <v>2</v>
      </c>
      <c r="H8" s="108">
        <v>2</v>
      </c>
      <c r="I8" s="108">
        <v>1</v>
      </c>
      <c r="J8" s="108">
        <v>2</v>
      </c>
      <c r="K8" s="108">
        <v>3</v>
      </c>
      <c r="L8" s="108">
        <v>0</v>
      </c>
      <c r="M8" s="108">
        <v>1</v>
      </c>
      <c r="N8" s="108">
        <v>0</v>
      </c>
      <c r="O8" s="108">
        <v>1</v>
      </c>
      <c r="P8" s="108">
        <v>3</v>
      </c>
      <c r="Q8" s="108">
        <v>1</v>
      </c>
      <c r="R8" s="108">
        <v>1</v>
      </c>
      <c r="S8" s="108">
        <v>2</v>
      </c>
    </row>
    <row r="9" spans="2:19" ht="15.75" customHeight="1">
      <c r="D9" s="100" t="s">
        <v>107</v>
      </c>
      <c r="E9" s="108">
        <v>3</v>
      </c>
      <c r="F9" s="108">
        <v>2</v>
      </c>
      <c r="G9" s="108">
        <v>3</v>
      </c>
      <c r="H9" s="108">
        <v>1</v>
      </c>
      <c r="I9" s="108">
        <v>2</v>
      </c>
      <c r="J9" s="108">
        <v>2</v>
      </c>
      <c r="K9" s="108">
        <v>3</v>
      </c>
      <c r="L9" s="108">
        <v>0</v>
      </c>
      <c r="M9" s="108">
        <v>2</v>
      </c>
      <c r="N9" s="108">
        <v>0</v>
      </c>
      <c r="O9" s="108">
        <v>0</v>
      </c>
      <c r="P9" s="108">
        <v>3</v>
      </c>
      <c r="Q9" s="108">
        <v>1</v>
      </c>
      <c r="R9" s="108">
        <v>1</v>
      </c>
      <c r="S9" s="172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2</v>
      </c>
      <c r="G10" s="107">
        <f t="shared" si="0"/>
        <v>2.25</v>
      </c>
      <c r="H10" s="107">
        <f t="shared" si="0"/>
        <v>1.5</v>
      </c>
      <c r="I10" s="107">
        <f t="shared" si="0"/>
        <v>1.75</v>
      </c>
      <c r="J10" s="107">
        <f t="shared" si="0"/>
        <v>1.75</v>
      </c>
      <c r="K10" s="107">
        <f t="shared" si="0"/>
        <v>3</v>
      </c>
      <c r="L10" s="107">
        <f t="shared" si="0"/>
        <v>1</v>
      </c>
      <c r="M10" s="107">
        <f t="shared" si="0"/>
        <v>1.75</v>
      </c>
      <c r="N10" s="107">
        <f t="shared" si="0"/>
        <v>1</v>
      </c>
      <c r="O10" s="107">
        <f t="shared" si="0"/>
        <v>1.6666666666666667</v>
      </c>
      <c r="P10" s="107">
        <f t="shared" si="0"/>
        <v>3</v>
      </c>
      <c r="Q10" s="107">
        <f t="shared" si="0"/>
        <v>1</v>
      </c>
      <c r="R10" s="107">
        <f t="shared" si="0"/>
        <v>1</v>
      </c>
      <c r="S10" s="107">
        <f t="shared" si="0"/>
        <v>2.5</v>
      </c>
    </row>
    <row r="11" spans="2:19" ht="14.25" customHeight="1"/>
    <row r="12" spans="2:19" ht="15" customHeight="1">
      <c r="B12" s="85" t="s">
        <v>142</v>
      </c>
    </row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'CC5'!N19</f>
        <v>3</v>
      </c>
      <c r="D15" s="100" t="s">
        <v>104</v>
      </c>
      <c r="E15" s="108">
        <f t="shared" ref="E15:S15" si="1">($C$15*E6/3)</f>
        <v>3</v>
      </c>
      <c r="F15" s="108">
        <f t="shared" si="1"/>
        <v>2</v>
      </c>
      <c r="G15" s="108">
        <f t="shared" si="1"/>
        <v>2</v>
      </c>
      <c r="H15" s="108">
        <f t="shared" si="1"/>
        <v>2</v>
      </c>
      <c r="I15" s="108">
        <f t="shared" si="1"/>
        <v>3</v>
      </c>
      <c r="J15" s="108">
        <f t="shared" si="1"/>
        <v>1</v>
      </c>
      <c r="K15" s="108">
        <f t="shared" si="1"/>
        <v>3</v>
      </c>
      <c r="L15" s="108">
        <f t="shared" si="1"/>
        <v>1</v>
      </c>
      <c r="M15" s="108">
        <f t="shared" si="1"/>
        <v>2</v>
      </c>
      <c r="N15" s="108">
        <f t="shared" si="1"/>
        <v>1</v>
      </c>
      <c r="O15" s="108">
        <f t="shared" si="1"/>
        <v>2</v>
      </c>
      <c r="P15" s="108">
        <f t="shared" si="1"/>
        <v>3</v>
      </c>
      <c r="Q15" s="108">
        <f t="shared" si="1"/>
        <v>1</v>
      </c>
      <c r="R15" s="108">
        <f t="shared" si="1"/>
        <v>0</v>
      </c>
      <c r="S15" s="108">
        <f t="shared" si="1"/>
        <v>3</v>
      </c>
    </row>
    <row r="16" spans="2:19" ht="15.75" customHeight="1">
      <c r="D16" s="100" t="s">
        <v>105</v>
      </c>
      <c r="E16" s="108">
        <f t="shared" ref="E16:S16" si="2">($C$15*E7/3)</f>
        <v>3</v>
      </c>
      <c r="F16" s="108">
        <f t="shared" si="2"/>
        <v>3</v>
      </c>
      <c r="G16" s="108">
        <f t="shared" si="2"/>
        <v>2</v>
      </c>
      <c r="H16" s="108">
        <f t="shared" si="2"/>
        <v>1</v>
      </c>
      <c r="I16" s="108">
        <f t="shared" si="2"/>
        <v>1</v>
      </c>
      <c r="J16" s="108">
        <f t="shared" si="2"/>
        <v>2</v>
      </c>
      <c r="K16" s="108">
        <f t="shared" si="2"/>
        <v>3</v>
      </c>
      <c r="L16" s="108">
        <f t="shared" si="2"/>
        <v>0</v>
      </c>
      <c r="M16" s="108">
        <f t="shared" si="2"/>
        <v>2</v>
      </c>
      <c r="N16" s="108">
        <f t="shared" si="2"/>
        <v>1</v>
      </c>
      <c r="O16" s="108">
        <f t="shared" si="2"/>
        <v>2</v>
      </c>
      <c r="P16" s="108">
        <f t="shared" si="2"/>
        <v>3</v>
      </c>
      <c r="Q16" s="108">
        <f t="shared" si="2"/>
        <v>1</v>
      </c>
      <c r="R16" s="108">
        <f t="shared" si="2"/>
        <v>0</v>
      </c>
      <c r="S16" s="108">
        <f t="shared" si="2"/>
        <v>3</v>
      </c>
    </row>
    <row r="17" spans="2:19" ht="15.75" customHeight="1">
      <c r="D17" s="100" t="s">
        <v>106</v>
      </c>
      <c r="E17" s="108">
        <f t="shared" ref="E17:S17" si="3">($C$15*E8/3)</f>
        <v>3</v>
      </c>
      <c r="F17" s="108">
        <f t="shared" si="3"/>
        <v>1</v>
      </c>
      <c r="G17" s="108">
        <f t="shared" si="3"/>
        <v>2</v>
      </c>
      <c r="H17" s="108">
        <f t="shared" si="3"/>
        <v>2</v>
      </c>
      <c r="I17" s="108">
        <f t="shared" si="3"/>
        <v>1</v>
      </c>
      <c r="J17" s="108">
        <f t="shared" si="3"/>
        <v>2</v>
      </c>
      <c r="K17" s="108">
        <f t="shared" si="3"/>
        <v>3</v>
      </c>
      <c r="L17" s="108">
        <f t="shared" si="3"/>
        <v>0</v>
      </c>
      <c r="M17" s="108">
        <f t="shared" si="3"/>
        <v>1</v>
      </c>
      <c r="N17" s="108">
        <f t="shared" si="3"/>
        <v>0</v>
      </c>
      <c r="O17" s="108">
        <f t="shared" si="3"/>
        <v>1</v>
      </c>
      <c r="P17" s="108">
        <f t="shared" si="3"/>
        <v>3</v>
      </c>
      <c r="Q17" s="108">
        <f t="shared" si="3"/>
        <v>1</v>
      </c>
      <c r="R17" s="108">
        <f t="shared" si="3"/>
        <v>1</v>
      </c>
      <c r="S17" s="108">
        <f t="shared" si="3"/>
        <v>2</v>
      </c>
    </row>
    <row r="18" spans="2:19" ht="15.75" customHeight="1">
      <c r="D18" s="100" t="s">
        <v>107</v>
      </c>
      <c r="E18" s="108">
        <f t="shared" ref="E18:S18" si="4">($C$15*E9/3)</f>
        <v>3</v>
      </c>
      <c r="F18" s="108">
        <f t="shared" si="4"/>
        <v>2</v>
      </c>
      <c r="G18" s="108">
        <f t="shared" si="4"/>
        <v>3</v>
      </c>
      <c r="H18" s="108">
        <f t="shared" si="4"/>
        <v>1</v>
      </c>
      <c r="I18" s="108">
        <f t="shared" si="4"/>
        <v>2</v>
      </c>
      <c r="J18" s="108">
        <f t="shared" si="4"/>
        <v>2</v>
      </c>
      <c r="K18" s="108">
        <f t="shared" si="4"/>
        <v>3</v>
      </c>
      <c r="L18" s="108">
        <f t="shared" si="4"/>
        <v>0</v>
      </c>
      <c r="M18" s="108">
        <f t="shared" si="4"/>
        <v>2</v>
      </c>
      <c r="N18" s="108">
        <f t="shared" si="4"/>
        <v>0</v>
      </c>
      <c r="O18" s="108">
        <f t="shared" si="4"/>
        <v>0</v>
      </c>
      <c r="P18" s="108">
        <f t="shared" si="4"/>
        <v>3</v>
      </c>
      <c r="Q18" s="108">
        <f t="shared" si="4"/>
        <v>1</v>
      </c>
      <c r="R18" s="108">
        <f t="shared" si="4"/>
        <v>1</v>
      </c>
      <c r="S18" s="108">
        <f t="shared" si="4"/>
        <v>2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3</v>
      </c>
      <c r="F19" s="107">
        <f t="shared" si="5"/>
        <v>2</v>
      </c>
      <c r="G19" s="107">
        <f t="shared" si="5"/>
        <v>2.25</v>
      </c>
      <c r="H19" s="107">
        <f t="shared" si="5"/>
        <v>1.5</v>
      </c>
      <c r="I19" s="107">
        <f t="shared" si="5"/>
        <v>1.75</v>
      </c>
      <c r="J19" s="107">
        <f t="shared" si="5"/>
        <v>1.75</v>
      </c>
      <c r="K19" s="107">
        <f t="shared" si="5"/>
        <v>3</v>
      </c>
      <c r="L19" s="107">
        <f t="shared" si="5"/>
        <v>1</v>
      </c>
      <c r="M19" s="107">
        <f t="shared" si="5"/>
        <v>1.75</v>
      </c>
      <c r="N19" s="107">
        <f t="shared" si="5"/>
        <v>1</v>
      </c>
      <c r="O19" s="107">
        <f t="shared" si="5"/>
        <v>1.6666666666666667</v>
      </c>
      <c r="P19" s="107">
        <f t="shared" si="5"/>
        <v>3</v>
      </c>
      <c r="Q19" s="107">
        <f t="shared" si="5"/>
        <v>1</v>
      </c>
      <c r="R19" s="107">
        <f t="shared" si="5"/>
        <v>1</v>
      </c>
      <c r="S19" s="107">
        <f t="shared" si="5"/>
        <v>2.5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2</v>
      </c>
      <c r="G22" s="112">
        <f t="shared" si="6"/>
        <v>2.25</v>
      </c>
      <c r="H22" s="112">
        <f t="shared" si="6"/>
        <v>1.5</v>
      </c>
      <c r="I22" s="112">
        <f t="shared" si="6"/>
        <v>1.75</v>
      </c>
      <c r="J22" s="112">
        <f t="shared" si="6"/>
        <v>1.75</v>
      </c>
      <c r="K22" s="112">
        <f t="shared" si="6"/>
        <v>3</v>
      </c>
      <c r="L22" s="112">
        <f t="shared" si="6"/>
        <v>1</v>
      </c>
      <c r="M22" s="112">
        <f t="shared" si="6"/>
        <v>1.75</v>
      </c>
      <c r="N22" s="112">
        <f t="shared" si="6"/>
        <v>1</v>
      </c>
      <c r="O22" s="112">
        <f t="shared" si="6"/>
        <v>1.6666666666666667</v>
      </c>
      <c r="P22" s="112">
        <f t="shared" si="6"/>
        <v>3</v>
      </c>
      <c r="Q22" s="112">
        <f t="shared" si="6"/>
        <v>1</v>
      </c>
      <c r="R22" s="112">
        <f t="shared" si="6"/>
        <v>1</v>
      </c>
      <c r="S22" s="112">
        <f t="shared" si="6"/>
        <v>2.5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3</v>
      </c>
      <c r="F23" s="114">
        <f t="shared" si="7"/>
        <v>2</v>
      </c>
      <c r="G23" s="114">
        <f t="shared" si="7"/>
        <v>2.25</v>
      </c>
      <c r="H23" s="114">
        <f t="shared" si="7"/>
        <v>1.5</v>
      </c>
      <c r="I23" s="114">
        <f t="shared" si="7"/>
        <v>1.75</v>
      </c>
      <c r="J23" s="114">
        <f t="shared" si="7"/>
        <v>1.75</v>
      </c>
      <c r="K23" s="114">
        <f t="shared" si="7"/>
        <v>3</v>
      </c>
      <c r="L23" s="114">
        <f t="shared" si="7"/>
        <v>1</v>
      </c>
      <c r="M23" s="114">
        <f t="shared" si="7"/>
        <v>1.75</v>
      </c>
      <c r="N23" s="114">
        <f t="shared" si="7"/>
        <v>1</v>
      </c>
      <c r="O23" s="114">
        <f t="shared" si="7"/>
        <v>1.6666666666666667</v>
      </c>
      <c r="P23" s="114">
        <f t="shared" si="7"/>
        <v>3</v>
      </c>
      <c r="Q23" s="114">
        <f t="shared" si="7"/>
        <v>1</v>
      </c>
      <c r="R23" s="114">
        <f t="shared" si="7"/>
        <v>1</v>
      </c>
      <c r="S23" s="114">
        <f t="shared" si="7"/>
        <v>2.5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</v>
      </c>
      <c r="F25" s="109">
        <f t="shared" si="8"/>
        <v>0</v>
      </c>
      <c r="G25" s="109">
        <f t="shared" si="8"/>
        <v>0</v>
      </c>
      <c r="H25" s="109">
        <f t="shared" si="8"/>
        <v>0</v>
      </c>
      <c r="I25" s="109">
        <f t="shared" si="8"/>
        <v>0</v>
      </c>
      <c r="J25" s="109">
        <f t="shared" si="8"/>
        <v>0</v>
      </c>
      <c r="K25" s="109">
        <f t="shared" si="8"/>
        <v>0</v>
      </c>
      <c r="L25" s="109">
        <f t="shared" si="8"/>
        <v>0</v>
      </c>
      <c r="M25" s="109">
        <f t="shared" si="8"/>
        <v>0</v>
      </c>
      <c r="N25" s="109">
        <f t="shared" si="8"/>
        <v>0</v>
      </c>
      <c r="O25" s="109">
        <f t="shared" si="8"/>
        <v>0</v>
      </c>
      <c r="P25" s="109">
        <f t="shared" si="8"/>
        <v>0</v>
      </c>
      <c r="Q25" s="109">
        <f t="shared" si="8"/>
        <v>0</v>
      </c>
      <c r="R25" s="109">
        <f t="shared" si="8"/>
        <v>0</v>
      </c>
      <c r="S25" s="109">
        <f t="shared" si="8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258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143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229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256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43" t="s">
        <v>34</v>
      </c>
      <c r="D19" s="43" t="s">
        <v>35</v>
      </c>
      <c r="E19" s="164" t="s">
        <v>26</v>
      </c>
      <c r="F19" s="164" t="s">
        <v>26</v>
      </c>
      <c r="G19" s="164" t="s">
        <v>26</v>
      </c>
      <c r="H19" s="164" t="s">
        <v>26</v>
      </c>
      <c r="I19" s="164">
        <v>98</v>
      </c>
      <c r="J19" s="164">
        <f t="shared" ref="J19:J27" si="0">(I19/100)*100</f>
        <v>98</v>
      </c>
      <c r="K19" s="164" t="s">
        <v>26</v>
      </c>
      <c r="L19" s="372">
        <f>(E44+F44+G44+H44)/4</f>
        <v>3</v>
      </c>
      <c r="M19" s="372">
        <f>K44</f>
        <v>3</v>
      </c>
      <c r="N19" s="165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46" t="s">
        <v>36</v>
      </c>
      <c r="D20" s="46" t="s">
        <v>37</v>
      </c>
      <c r="E20" s="164" t="s">
        <v>26</v>
      </c>
      <c r="F20" s="164" t="s">
        <v>26</v>
      </c>
      <c r="G20" s="164" t="s">
        <v>26</v>
      </c>
      <c r="H20" s="164" t="s">
        <v>26</v>
      </c>
      <c r="I20" s="164">
        <v>98</v>
      </c>
      <c r="J20" s="164">
        <f t="shared" si="0"/>
        <v>98</v>
      </c>
      <c r="K20" s="164" t="s">
        <v>26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43" t="s">
        <v>38</v>
      </c>
      <c r="D21" s="43" t="s">
        <v>39</v>
      </c>
      <c r="E21" s="164" t="s">
        <v>26</v>
      </c>
      <c r="F21" s="164" t="s">
        <v>26</v>
      </c>
      <c r="G21" s="164" t="s">
        <v>26</v>
      </c>
      <c r="H21" s="164" t="s">
        <v>26</v>
      </c>
      <c r="I21" s="164">
        <v>98</v>
      </c>
      <c r="J21" s="164">
        <f t="shared" si="0"/>
        <v>98</v>
      </c>
      <c r="K21" s="164" t="s">
        <v>26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46" t="s">
        <v>40</v>
      </c>
      <c r="D22" s="46" t="s">
        <v>41</v>
      </c>
      <c r="E22" s="164" t="s">
        <v>26</v>
      </c>
      <c r="F22" s="164" t="s">
        <v>26</v>
      </c>
      <c r="G22" s="164" t="s">
        <v>26</v>
      </c>
      <c r="H22" s="164" t="s">
        <v>26</v>
      </c>
      <c r="I22" s="164">
        <v>97</v>
      </c>
      <c r="J22" s="164">
        <f t="shared" si="0"/>
        <v>97</v>
      </c>
      <c r="K22" s="164" t="s">
        <v>26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8</v>
      </c>
      <c r="B23" s="58"/>
      <c r="C23" s="46" t="s">
        <v>42</v>
      </c>
      <c r="D23" s="46" t="s">
        <v>43</v>
      </c>
      <c r="E23" s="164" t="s">
        <v>26</v>
      </c>
      <c r="F23" s="164" t="s">
        <v>26</v>
      </c>
      <c r="G23" s="164" t="s">
        <v>26</v>
      </c>
      <c r="H23" s="164" t="s">
        <v>26</v>
      </c>
      <c r="I23" s="160">
        <v>98</v>
      </c>
      <c r="J23" s="164">
        <f t="shared" si="0"/>
        <v>98</v>
      </c>
      <c r="K23" s="164" t="s">
        <v>26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9</v>
      </c>
      <c r="B24" s="58"/>
      <c r="C24" s="43" t="s">
        <v>44</v>
      </c>
      <c r="D24" s="43" t="s">
        <v>45</v>
      </c>
      <c r="E24" s="164" t="s">
        <v>26</v>
      </c>
      <c r="F24" s="164" t="s">
        <v>26</v>
      </c>
      <c r="G24" s="164" t="s">
        <v>26</v>
      </c>
      <c r="H24" s="164" t="s">
        <v>26</v>
      </c>
      <c r="I24" s="160">
        <v>98</v>
      </c>
      <c r="J24" s="164">
        <f t="shared" si="0"/>
        <v>98</v>
      </c>
      <c r="K24" s="164" t="s">
        <v>26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12</v>
      </c>
      <c r="B25" s="58"/>
      <c r="C25" s="46" t="s">
        <v>46</v>
      </c>
      <c r="D25" s="46" t="s">
        <v>47</v>
      </c>
      <c r="E25" s="164" t="s">
        <v>26</v>
      </c>
      <c r="F25" s="164" t="s">
        <v>26</v>
      </c>
      <c r="G25" s="164" t="s">
        <v>26</v>
      </c>
      <c r="H25" s="164" t="s">
        <v>26</v>
      </c>
      <c r="I25" s="160">
        <v>98</v>
      </c>
      <c r="J25" s="164">
        <f t="shared" si="0"/>
        <v>98</v>
      </c>
      <c r="K25" s="164" t="s">
        <v>26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13</v>
      </c>
      <c r="B26" s="58"/>
      <c r="C26" s="43" t="s">
        <v>48</v>
      </c>
      <c r="D26" s="43" t="s">
        <v>49</v>
      </c>
      <c r="E26" s="164" t="s">
        <v>26</v>
      </c>
      <c r="F26" s="164" t="s">
        <v>26</v>
      </c>
      <c r="G26" s="164" t="s">
        <v>26</v>
      </c>
      <c r="H26" s="164" t="s">
        <v>26</v>
      </c>
      <c r="I26" s="160">
        <v>98</v>
      </c>
      <c r="J26" s="164">
        <f t="shared" si="0"/>
        <v>98</v>
      </c>
      <c r="K26" s="164" t="s">
        <v>26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14</v>
      </c>
      <c r="B27" s="58"/>
      <c r="C27" s="46" t="s">
        <v>50</v>
      </c>
      <c r="D27" s="46" t="s">
        <v>51</v>
      </c>
      <c r="E27" s="164" t="s">
        <v>197</v>
      </c>
      <c r="F27" s="164" t="s">
        <v>197</v>
      </c>
      <c r="G27" s="164" t="s">
        <v>197</v>
      </c>
      <c r="H27" s="164" t="s">
        <v>197</v>
      </c>
      <c r="I27" s="160">
        <v>97</v>
      </c>
      <c r="J27" s="164">
        <f t="shared" si="0"/>
        <v>97</v>
      </c>
      <c r="K27" s="164" t="s">
        <v>197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15</v>
      </c>
      <c r="B28" s="58"/>
      <c r="C28" s="43" t="s">
        <v>52</v>
      </c>
      <c r="D28" s="43" t="s">
        <v>53</v>
      </c>
      <c r="E28" s="164" t="s">
        <v>26</v>
      </c>
      <c r="F28" s="164" t="s">
        <v>26</v>
      </c>
      <c r="G28" s="164" t="s">
        <v>26</v>
      </c>
      <c r="H28" s="164" t="s">
        <v>26</v>
      </c>
      <c r="I28" s="160">
        <v>95</v>
      </c>
      <c r="J28" s="160">
        <v>95</v>
      </c>
      <c r="K28" s="164" t="s">
        <v>26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16</v>
      </c>
      <c r="B29" s="58"/>
      <c r="C29" s="46" t="s">
        <v>54</v>
      </c>
      <c r="D29" s="46" t="s">
        <v>55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0">
        <v>98</v>
      </c>
      <c r="J29" s="160">
        <v>98</v>
      </c>
      <c r="K29" s="164" t="s">
        <v>26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17</v>
      </c>
      <c r="B30" s="58"/>
      <c r="C30" s="43" t="s">
        <v>56</v>
      </c>
      <c r="D30" s="43" t="s">
        <v>57</v>
      </c>
      <c r="E30" s="164" t="s">
        <v>26</v>
      </c>
      <c r="F30" s="164" t="s">
        <v>26</v>
      </c>
      <c r="G30" s="164" t="s">
        <v>26</v>
      </c>
      <c r="H30" s="164" t="s">
        <v>26</v>
      </c>
      <c r="I30" s="160">
        <v>98</v>
      </c>
      <c r="J30" s="160">
        <v>98</v>
      </c>
      <c r="K30" s="164" t="s">
        <v>26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18</v>
      </c>
      <c r="B31" s="58"/>
      <c r="C31" s="46" t="s">
        <v>58</v>
      </c>
      <c r="D31" s="46" t="s">
        <v>59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98</v>
      </c>
      <c r="J31" s="160">
        <v>98</v>
      </c>
      <c r="K31" s="164" t="s">
        <v>26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19</v>
      </c>
      <c r="B32" s="58"/>
      <c r="C32" s="43" t="s">
        <v>60</v>
      </c>
      <c r="D32" s="43" t="s">
        <v>61</v>
      </c>
      <c r="E32" s="164" t="s">
        <v>26</v>
      </c>
      <c r="F32" s="164" t="s">
        <v>26</v>
      </c>
      <c r="G32" s="164" t="s">
        <v>26</v>
      </c>
      <c r="H32" s="164" t="s">
        <v>26</v>
      </c>
      <c r="I32" s="160">
        <v>98</v>
      </c>
      <c r="J32" s="160">
        <v>98</v>
      </c>
      <c r="K32" s="164" t="s">
        <v>26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20</v>
      </c>
      <c r="B33" s="58"/>
      <c r="C33" s="46" t="s">
        <v>62</v>
      </c>
      <c r="D33" s="46" t="s">
        <v>63</v>
      </c>
      <c r="E33" s="164" t="s">
        <v>26</v>
      </c>
      <c r="F33" s="164" t="s">
        <v>26</v>
      </c>
      <c r="G33" s="164" t="s">
        <v>26</v>
      </c>
      <c r="H33" s="164" t="s">
        <v>26</v>
      </c>
      <c r="I33" s="160">
        <v>95</v>
      </c>
      <c r="J33" s="160">
        <v>95</v>
      </c>
      <c r="K33" s="164" t="s">
        <v>26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21</v>
      </c>
      <c r="B34" s="58"/>
      <c r="C34" s="43" t="s">
        <v>64</v>
      </c>
      <c r="D34" s="43" t="s">
        <v>233</v>
      </c>
      <c r="E34" s="164" t="s">
        <v>26</v>
      </c>
      <c r="F34" s="164" t="s">
        <v>26</v>
      </c>
      <c r="G34" s="164" t="s">
        <v>26</v>
      </c>
      <c r="H34" s="164" t="s">
        <v>26</v>
      </c>
      <c r="I34" s="160">
        <v>98</v>
      </c>
      <c r="J34" s="160">
        <v>98</v>
      </c>
      <c r="K34" s="164" t="s">
        <v>26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22</v>
      </c>
      <c r="B35" s="58"/>
      <c r="C35" s="46" t="s">
        <v>66</v>
      </c>
      <c r="D35" s="46" t="s">
        <v>67</v>
      </c>
      <c r="E35" s="164" t="s">
        <v>26</v>
      </c>
      <c r="F35" s="164" t="s">
        <v>26</v>
      </c>
      <c r="G35" s="164" t="s">
        <v>26</v>
      </c>
      <c r="H35" s="164" t="s">
        <v>26</v>
      </c>
      <c r="I35" s="160">
        <v>98</v>
      </c>
      <c r="J35" s="160">
        <v>98</v>
      </c>
      <c r="K35" s="164" t="s">
        <v>26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23</v>
      </c>
      <c r="B36" s="58"/>
      <c r="C36" s="43" t="s">
        <v>68</v>
      </c>
      <c r="D36" s="43" t="s">
        <v>69</v>
      </c>
      <c r="E36" s="164" t="s">
        <v>26</v>
      </c>
      <c r="F36" s="164" t="s">
        <v>26</v>
      </c>
      <c r="G36" s="164" t="s">
        <v>26</v>
      </c>
      <c r="H36" s="164" t="s">
        <v>26</v>
      </c>
      <c r="I36" s="160">
        <v>98</v>
      </c>
      <c r="J36" s="160">
        <v>98</v>
      </c>
      <c r="K36" s="164" t="s">
        <v>26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24</v>
      </c>
      <c r="B37" s="58"/>
      <c r="C37" s="46" t="s">
        <v>70</v>
      </c>
      <c r="D37" s="46" t="s">
        <v>71</v>
      </c>
      <c r="E37" s="164" t="s">
        <v>26</v>
      </c>
      <c r="F37" s="164" t="s">
        <v>26</v>
      </c>
      <c r="G37" s="164" t="s">
        <v>26</v>
      </c>
      <c r="H37" s="164" t="s">
        <v>26</v>
      </c>
      <c r="I37" s="160">
        <v>98</v>
      </c>
      <c r="J37" s="160">
        <v>98</v>
      </c>
      <c r="K37" s="164" t="s">
        <v>26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25</v>
      </c>
      <c r="B38" s="58"/>
      <c r="C38" s="43" t="s">
        <v>72</v>
      </c>
      <c r="D38" s="43" t="s">
        <v>73</v>
      </c>
      <c r="E38" s="164" t="s">
        <v>26</v>
      </c>
      <c r="F38" s="164" t="s">
        <v>26</v>
      </c>
      <c r="G38" s="164" t="s">
        <v>26</v>
      </c>
      <c r="H38" s="164" t="s">
        <v>26</v>
      </c>
      <c r="I38" s="160">
        <v>93</v>
      </c>
      <c r="J38" s="160">
        <v>93</v>
      </c>
      <c r="K38" s="164" t="s">
        <v>26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26</v>
      </c>
      <c r="B39" s="58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26</v>
      </c>
      <c r="H39" s="164" t="s">
        <v>26</v>
      </c>
      <c r="I39" s="160">
        <v>94</v>
      </c>
      <c r="J39" s="160">
        <v>94</v>
      </c>
      <c r="K39" s="164" t="s">
        <v>26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v>21</v>
      </c>
      <c r="D40" s="176"/>
      <c r="E40" s="160">
        <v>21</v>
      </c>
      <c r="F40" s="160">
        <v>21</v>
      </c>
      <c r="G40" s="160">
        <v>21</v>
      </c>
      <c r="H40" s="160">
        <v>21</v>
      </c>
      <c r="I40" s="160"/>
      <c r="J40" s="160"/>
      <c r="K40" s="160">
        <v>21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100</v>
      </c>
      <c r="F41" s="160">
        <f>(F40/C41)*100</f>
        <v>100</v>
      </c>
      <c r="G41" s="160">
        <f>(G40/C41)*100</f>
        <v>100</v>
      </c>
      <c r="H41" s="160">
        <f>(H40/C41)*100</f>
        <v>100</v>
      </c>
      <c r="I41" s="160"/>
      <c r="J41" s="160"/>
      <c r="K41" s="160">
        <f>(K40/C41)*100</f>
        <v>100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1">IF(E41&lt;=0,"",IF((E41&gt;=60),"Attained","Not-Attained"))</f>
        <v>Attained</v>
      </c>
      <c r="F42" s="179" t="str">
        <f t="shared" si="1"/>
        <v>Attained</v>
      </c>
      <c r="G42" s="179" t="str">
        <f t="shared" si="1"/>
        <v>Attained</v>
      </c>
      <c r="H42" s="179" t="str">
        <f t="shared" si="1"/>
        <v>Attained</v>
      </c>
      <c r="I42" s="160" t="str">
        <f t="shared" si="1"/>
        <v/>
      </c>
      <c r="J42" s="160" t="str">
        <f t="shared" si="1"/>
        <v/>
      </c>
      <c r="K42" s="160" t="str">
        <f t="shared" si="1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259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1</v>
      </c>
      <c r="G6" s="102">
        <v>2</v>
      </c>
      <c r="H6" s="102">
        <v>2</v>
      </c>
      <c r="I6" s="102">
        <v>3</v>
      </c>
      <c r="J6" s="102">
        <v>1</v>
      </c>
      <c r="K6" s="102">
        <v>2</v>
      </c>
      <c r="L6" s="102">
        <v>0</v>
      </c>
      <c r="M6" s="102">
        <v>3</v>
      </c>
      <c r="N6" s="102">
        <v>1</v>
      </c>
      <c r="O6" s="102">
        <v>3</v>
      </c>
      <c r="P6" s="102">
        <v>3</v>
      </c>
      <c r="Q6" s="102">
        <v>3</v>
      </c>
      <c r="R6" s="102">
        <v>2</v>
      </c>
      <c r="S6" s="102">
        <v>2</v>
      </c>
    </row>
    <row r="7" spans="2:19" ht="15.75" customHeight="1">
      <c r="D7" s="100" t="s">
        <v>105</v>
      </c>
      <c r="E7" s="105">
        <v>3</v>
      </c>
      <c r="F7" s="104">
        <v>2</v>
      </c>
      <c r="G7" s="104">
        <v>3</v>
      </c>
      <c r="H7" s="104">
        <v>3</v>
      </c>
      <c r="I7" s="104">
        <v>2</v>
      </c>
      <c r="J7" s="104">
        <v>2</v>
      </c>
      <c r="K7" s="104">
        <v>3</v>
      </c>
      <c r="L7" s="104">
        <v>2</v>
      </c>
      <c r="M7" s="104">
        <v>2</v>
      </c>
      <c r="N7" s="104">
        <v>1</v>
      </c>
      <c r="O7" s="104">
        <v>2</v>
      </c>
      <c r="P7" s="104">
        <v>2</v>
      </c>
      <c r="Q7" s="104">
        <v>3</v>
      </c>
      <c r="R7" s="104">
        <v>3</v>
      </c>
      <c r="S7" s="104">
        <v>2</v>
      </c>
    </row>
    <row r="8" spans="2:19" ht="15.75" customHeight="1">
      <c r="D8" s="100" t="s">
        <v>106</v>
      </c>
      <c r="E8" s="105">
        <v>3</v>
      </c>
      <c r="F8" s="104">
        <v>2</v>
      </c>
      <c r="G8" s="104">
        <v>3</v>
      </c>
      <c r="H8" s="104">
        <v>3</v>
      </c>
      <c r="I8" s="104">
        <v>3</v>
      </c>
      <c r="J8" s="104">
        <v>1</v>
      </c>
      <c r="K8" s="104">
        <v>3</v>
      </c>
      <c r="L8" s="104">
        <v>2</v>
      </c>
      <c r="M8" s="104">
        <v>2</v>
      </c>
      <c r="N8" s="104">
        <v>2</v>
      </c>
      <c r="O8" s="104">
        <v>3</v>
      </c>
      <c r="P8" s="104">
        <v>2</v>
      </c>
      <c r="Q8" s="104">
        <v>2</v>
      </c>
      <c r="R8" s="104">
        <v>3</v>
      </c>
      <c r="S8" s="104">
        <v>3</v>
      </c>
    </row>
    <row r="9" spans="2:19" ht="15.75" customHeight="1">
      <c r="D9" s="100" t="s">
        <v>107</v>
      </c>
      <c r="E9" s="103">
        <v>3</v>
      </c>
      <c r="F9" s="104">
        <v>2</v>
      </c>
      <c r="G9" s="104">
        <v>3</v>
      </c>
      <c r="H9" s="104">
        <v>3</v>
      </c>
      <c r="I9" s="104">
        <v>2</v>
      </c>
      <c r="J9" s="104">
        <v>2</v>
      </c>
      <c r="K9" s="104">
        <v>3</v>
      </c>
      <c r="L9" s="104">
        <v>0</v>
      </c>
      <c r="M9" s="104">
        <v>3</v>
      </c>
      <c r="N9" s="104">
        <v>1</v>
      </c>
      <c r="O9" s="104">
        <v>2</v>
      </c>
      <c r="P9" s="104">
        <v>2</v>
      </c>
      <c r="Q9" s="104">
        <v>2</v>
      </c>
      <c r="R9" s="104">
        <v>3</v>
      </c>
      <c r="S9" s="104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1.75</v>
      </c>
      <c r="G10" s="107">
        <f t="shared" si="0"/>
        <v>2.75</v>
      </c>
      <c r="H10" s="107">
        <f t="shared" si="0"/>
        <v>2.75</v>
      </c>
      <c r="I10" s="107">
        <f t="shared" si="0"/>
        <v>2.5</v>
      </c>
      <c r="J10" s="107">
        <f t="shared" si="0"/>
        <v>1.5</v>
      </c>
      <c r="K10" s="107">
        <f t="shared" si="0"/>
        <v>2.75</v>
      </c>
      <c r="L10" s="107">
        <f t="shared" si="0"/>
        <v>2</v>
      </c>
      <c r="M10" s="107">
        <f t="shared" si="0"/>
        <v>2.5</v>
      </c>
      <c r="N10" s="107">
        <f t="shared" si="0"/>
        <v>1.25</v>
      </c>
      <c r="O10" s="107">
        <f t="shared" si="0"/>
        <v>2.5</v>
      </c>
      <c r="P10" s="107">
        <f t="shared" si="0"/>
        <v>2.25</v>
      </c>
      <c r="Q10" s="107">
        <f t="shared" si="0"/>
        <v>2.5</v>
      </c>
      <c r="R10" s="107">
        <f t="shared" si="0"/>
        <v>2.75</v>
      </c>
      <c r="S10" s="107">
        <f t="shared" si="0"/>
        <v>2.25</v>
      </c>
    </row>
    <row r="11" spans="2:19" ht="14.25" customHeight="1"/>
    <row r="12" spans="2:19" ht="15" customHeight="1">
      <c r="B12" s="85" t="s">
        <v>143</v>
      </c>
    </row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'CC6'!N19</f>
        <v>3</v>
      </c>
      <c r="D15" s="100" t="s">
        <v>104</v>
      </c>
      <c r="E15" s="108">
        <f t="shared" ref="E15:S15" si="1">($C$15*E6/3)</f>
        <v>3</v>
      </c>
      <c r="F15" s="108">
        <f t="shared" si="1"/>
        <v>1</v>
      </c>
      <c r="G15" s="108">
        <f t="shared" si="1"/>
        <v>2</v>
      </c>
      <c r="H15" s="108">
        <f t="shared" si="1"/>
        <v>2</v>
      </c>
      <c r="I15" s="108">
        <f t="shared" si="1"/>
        <v>3</v>
      </c>
      <c r="J15" s="108">
        <f t="shared" si="1"/>
        <v>1</v>
      </c>
      <c r="K15" s="108">
        <f t="shared" si="1"/>
        <v>2</v>
      </c>
      <c r="L15" s="108">
        <f t="shared" si="1"/>
        <v>0</v>
      </c>
      <c r="M15" s="108">
        <f t="shared" si="1"/>
        <v>3</v>
      </c>
      <c r="N15" s="108">
        <f t="shared" si="1"/>
        <v>1</v>
      </c>
      <c r="O15" s="108">
        <f t="shared" si="1"/>
        <v>3</v>
      </c>
      <c r="P15" s="108">
        <f t="shared" si="1"/>
        <v>3</v>
      </c>
      <c r="Q15" s="108">
        <f t="shared" si="1"/>
        <v>3</v>
      </c>
      <c r="R15" s="108">
        <f t="shared" si="1"/>
        <v>2</v>
      </c>
      <c r="S15" s="108">
        <f t="shared" si="1"/>
        <v>2</v>
      </c>
    </row>
    <row r="16" spans="2:19" ht="15.75" customHeight="1">
      <c r="D16" s="100" t="s">
        <v>105</v>
      </c>
      <c r="E16" s="108">
        <f t="shared" ref="E16:S16" si="2">($C$15*E7/3)</f>
        <v>3</v>
      </c>
      <c r="F16" s="108">
        <f t="shared" si="2"/>
        <v>2</v>
      </c>
      <c r="G16" s="108">
        <f t="shared" si="2"/>
        <v>3</v>
      </c>
      <c r="H16" s="108">
        <f t="shared" si="2"/>
        <v>3</v>
      </c>
      <c r="I16" s="108">
        <f t="shared" si="2"/>
        <v>2</v>
      </c>
      <c r="J16" s="108">
        <f t="shared" si="2"/>
        <v>2</v>
      </c>
      <c r="K16" s="108">
        <f t="shared" si="2"/>
        <v>3</v>
      </c>
      <c r="L16" s="108">
        <f t="shared" si="2"/>
        <v>2</v>
      </c>
      <c r="M16" s="108">
        <f t="shared" si="2"/>
        <v>2</v>
      </c>
      <c r="N16" s="108">
        <f t="shared" si="2"/>
        <v>1</v>
      </c>
      <c r="O16" s="108">
        <f t="shared" si="2"/>
        <v>2</v>
      </c>
      <c r="P16" s="108">
        <f t="shared" si="2"/>
        <v>2</v>
      </c>
      <c r="Q16" s="108">
        <f t="shared" si="2"/>
        <v>3</v>
      </c>
      <c r="R16" s="108">
        <f t="shared" si="2"/>
        <v>3</v>
      </c>
      <c r="S16" s="108">
        <f t="shared" si="2"/>
        <v>2</v>
      </c>
    </row>
    <row r="17" spans="2:19" ht="15.75" customHeight="1">
      <c r="D17" s="100" t="s">
        <v>106</v>
      </c>
      <c r="E17" s="108">
        <f t="shared" ref="E17:S17" si="3">($C$15*E8/3)</f>
        <v>3</v>
      </c>
      <c r="F17" s="108">
        <f t="shared" si="3"/>
        <v>2</v>
      </c>
      <c r="G17" s="108">
        <f t="shared" si="3"/>
        <v>3</v>
      </c>
      <c r="H17" s="108">
        <f t="shared" si="3"/>
        <v>3</v>
      </c>
      <c r="I17" s="108">
        <f t="shared" si="3"/>
        <v>3</v>
      </c>
      <c r="J17" s="108">
        <f t="shared" si="3"/>
        <v>1</v>
      </c>
      <c r="K17" s="108">
        <f t="shared" si="3"/>
        <v>3</v>
      </c>
      <c r="L17" s="108">
        <f t="shared" si="3"/>
        <v>2</v>
      </c>
      <c r="M17" s="108">
        <f t="shared" si="3"/>
        <v>2</v>
      </c>
      <c r="N17" s="108">
        <f t="shared" si="3"/>
        <v>2</v>
      </c>
      <c r="O17" s="108">
        <f t="shared" si="3"/>
        <v>3</v>
      </c>
      <c r="P17" s="108">
        <f t="shared" si="3"/>
        <v>2</v>
      </c>
      <c r="Q17" s="108">
        <f t="shared" si="3"/>
        <v>2</v>
      </c>
      <c r="R17" s="108">
        <f t="shared" si="3"/>
        <v>3</v>
      </c>
      <c r="S17" s="108">
        <f t="shared" si="3"/>
        <v>3</v>
      </c>
    </row>
    <row r="18" spans="2:19" ht="15.75" customHeight="1">
      <c r="D18" s="100" t="s">
        <v>107</v>
      </c>
      <c r="E18" s="108">
        <f t="shared" ref="E18:S18" si="4">($C$15*E9/3)</f>
        <v>3</v>
      </c>
      <c r="F18" s="108">
        <f t="shared" si="4"/>
        <v>2</v>
      </c>
      <c r="G18" s="108">
        <f t="shared" si="4"/>
        <v>3</v>
      </c>
      <c r="H18" s="108">
        <f t="shared" si="4"/>
        <v>3</v>
      </c>
      <c r="I18" s="108">
        <f t="shared" si="4"/>
        <v>2</v>
      </c>
      <c r="J18" s="108">
        <f t="shared" si="4"/>
        <v>2</v>
      </c>
      <c r="K18" s="108">
        <f t="shared" si="4"/>
        <v>3</v>
      </c>
      <c r="L18" s="108">
        <f t="shared" si="4"/>
        <v>0</v>
      </c>
      <c r="M18" s="108">
        <f t="shared" si="4"/>
        <v>3</v>
      </c>
      <c r="N18" s="108">
        <f t="shared" si="4"/>
        <v>1</v>
      </c>
      <c r="O18" s="108">
        <f t="shared" si="4"/>
        <v>2</v>
      </c>
      <c r="P18" s="108">
        <f t="shared" si="4"/>
        <v>2</v>
      </c>
      <c r="Q18" s="108">
        <f t="shared" si="4"/>
        <v>2</v>
      </c>
      <c r="R18" s="108">
        <f t="shared" si="4"/>
        <v>3</v>
      </c>
      <c r="S18" s="108">
        <f t="shared" si="4"/>
        <v>2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3</v>
      </c>
      <c r="F19" s="107">
        <f t="shared" si="5"/>
        <v>1.75</v>
      </c>
      <c r="G19" s="107">
        <f t="shared" si="5"/>
        <v>2.75</v>
      </c>
      <c r="H19" s="107">
        <f t="shared" si="5"/>
        <v>2.75</v>
      </c>
      <c r="I19" s="107">
        <f t="shared" si="5"/>
        <v>2.5</v>
      </c>
      <c r="J19" s="107">
        <f t="shared" si="5"/>
        <v>1.5</v>
      </c>
      <c r="K19" s="107">
        <f t="shared" si="5"/>
        <v>2.75</v>
      </c>
      <c r="L19" s="107">
        <f t="shared" si="5"/>
        <v>2</v>
      </c>
      <c r="M19" s="107">
        <f t="shared" si="5"/>
        <v>2.5</v>
      </c>
      <c r="N19" s="107">
        <f t="shared" si="5"/>
        <v>1.25</v>
      </c>
      <c r="O19" s="107">
        <f t="shared" si="5"/>
        <v>2.5</v>
      </c>
      <c r="P19" s="107">
        <f t="shared" si="5"/>
        <v>2.25</v>
      </c>
      <c r="Q19" s="107">
        <f t="shared" si="5"/>
        <v>2.5</v>
      </c>
      <c r="R19" s="107">
        <f t="shared" si="5"/>
        <v>2.75</v>
      </c>
      <c r="S19" s="107">
        <f t="shared" si="5"/>
        <v>2.25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1.75</v>
      </c>
      <c r="G22" s="112">
        <f t="shared" si="6"/>
        <v>2.75</v>
      </c>
      <c r="H22" s="112">
        <f t="shared" si="6"/>
        <v>2.75</v>
      </c>
      <c r="I22" s="112">
        <f t="shared" si="6"/>
        <v>2.5</v>
      </c>
      <c r="J22" s="112">
        <f t="shared" si="6"/>
        <v>1.5</v>
      </c>
      <c r="K22" s="112">
        <f t="shared" si="6"/>
        <v>2.75</v>
      </c>
      <c r="L22" s="112">
        <f t="shared" si="6"/>
        <v>2</v>
      </c>
      <c r="M22" s="112">
        <f t="shared" si="6"/>
        <v>2.5</v>
      </c>
      <c r="N22" s="112">
        <f t="shared" si="6"/>
        <v>1.25</v>
      </c>
      <c r="O22" s="112">
        <f t="shared" si="6"/>
        <v>2.5</v>
      </c>
      <c r="P22" s="112">
        <f t="shared" si="6"/>
        <v>2.25</v>
      </c>
      <c r="Q22" s="112">
        <f t="shared" si="6"/>
        <v>2.5</v>
      </c>
      <c r="R22" s="112">
        <f t="shared" si="6"/>
        <v>2.75</v>
      </c>
      <c r="S22" s="112">
        <f t="shared" si="6"/>
        <v>2.25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3</v>
      </c>
      <c r="F23" s="114">
        <f t="shared" si="7"/>
        <v>1.75</v>
      </c>
      <c r="G23" s="114">
        <f t="shared" si="7"/>
        <v>2.75</v>
      </c>
      <c r="H23" s="114">
        <f t="shared" si="7"/>
        <v>2.75</v>
      </c>
      <c r="I23" s="114">
        <f t="shared" si="7"/>
        <v>2.5</v>
      </c>
      <c r="J23" s="114">
        <f t="shared" si="7"/>
        <v>1.5</v>
      </c>
      <c r="K23" s="114">
        <f t="shared" si="7"/>
        <v>2.75</v>
      </c>
      <c r="L23" s="114">
        <f t="shared" si="7"/>
        <v>2</v>
      </c>
      <c r="M23" s="114">
        <f t="shared" si="7"/>
        <v>2.5</v>
      </c>
      <c r="N23" s="114">
        <f t="shared" si="7"/>
        <v>1.25</v>
      </c>
      <c r="O23" s="114">
        <f t="shared" si="7"/>
        <v>2.5</v>
      </c>
      <c r="P23" s="114">
        <f t="shared" si="7"/>
        <v>2.25</v>
      </c>
      <c r="Q23" s="114">
        <f t="shared" si="7"/>
        <v>2.5</v>
      </c>
      <c r="R23" s="114">
        <f t="shared" si="7"/>
        <v>2.75</v>
      </c>
      <c r="S23" s="114">
        <f t="shared" si="7"/>
        <v>2.25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</v>
      </c>
      <c r="F25" s="109">
        <f t="shared" si="8"/>
        <v>0</v>
      </c>
      <c r="G25" s="109">
        <f t="shared" si="8"/>
        <v>0</v>
      </c>
      <c r="H25" s="109">
        <f t="shared" si="8"/>
        <v>0</v>
      </c>
      <c r="I25" s="109">
        <f t="shared" si="8"/>
        <v>0</v>
      </c>
      <c r="J25" s="109">
        <f t="shared" si="8"/>
        <v>0</v>
      </c>
      <c r="K25" s="109">
        <f t="shared" si="8"/>
        <v>0</v>
      </c>
      <c r="L25" s="109">
        <f t="shared" si="8"/>
        <v>0</v>
      </c>
      <c r="M25" s="109">
        <f t="shared" si="8"/>
        <v>0</v>
      </c>
      <c r="N25" s="109">
        <f t="shared" si="8"/>
        <v>0</v>
      </c>
      <c r="O25" s="109">
        <f t="shared" si="8"/>
        <v>0</v>
      </c>
      <c r="P25" s="109">
        <f t="shared" si="8"/>
        <v>0</v>
      </c>
      <c r="Q25" s="109">
        <f t="shared" si="8"/>
        <v>0</v>
      </c>
      <c r="R25" s="109">
        <f t="shared" si="8"/>
        <v>0</v>
      </c>
      <c r="S25" s="109">
        <f t="shared" si="8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144</v>
      </c>
      <c r="E1" s="378" t="s">
        <v>260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261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256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43" t="s">
        <v>34</v>
      </c>
      <c r="D19" s="43" t="s">
        <v>35</v>
      </c>
      <c r="E19" s="164" t="str">
        <f t="shared" ref="E19:H19" si="0">IF(D19&lt;=0,"",IF((D19&gt;=60),"Y","N"))</f>
        <v>Y</v>
      </c>
      <c r="F19" s="164" t="str">
        <f t="shared" si="0"/>
        <v>Y</v>
      </c>
      <c r="G19" s="164" t="str">
        <f t="shared" si="0"/>
        <v>Y</v>
      </c>
      <c r="H19" s="164" t="str">
        <f t="shared" si="0"/>
        <v>Y</v>
      </c>
      <c r="I19" s="164">
        <v>98</v>
      </c>
      <c r="J19" s="164">
        <f t="shared" ref="J19:J27" si="1">(I19/100)*100</f>
        <v>98</v>
      </c>
      <c r="K19" s="164" t="str">
        <f t="shared" ref="K19:K39" si="2">IF(J19&lt;=0,"",IF((J19&gt;=60),"Y","N"))</f>
        <v>Y</v>
      </c>
      <c r="L19" s="372">
        <f>(E44+F44+G44+H44)/4</f>
        <v>3</v>
      </c>
      <c r="M19" s="372">
        <f>K44</f>
        <v>3</v>
      </c>
      <c r="N19" s="165">
        <f>(L19*0.35+M19*0.65)</f>
        <v>3</v>
      </c>
      <c r="O19" s="45"/>
      <c r="P19" s="164"/>
      <c r="Q19" s="164"/>
      <c r="R19" s="164"/>
      <c r="S19" s="164"/>
      <c r="T19" s="164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46" t="s">
        <v>36</v>
      </c>
      <c r="D20" s="46" t="s">
        <v>37</v>
      </c>
      <c r="E20" s="164" t="str">
        <f t="shared" ref="E20:H20" si="3">IF(D20&lt;=0,"",IF((D20&gt;=60),"Y","N"))</f>
        <v>Y</v>
      </c>
      <c r="F20" s="164" t="str">
        <f t="shared" si="3"/>
        <v>Y</v>
      </c>
      <c r="G20" s="164" t="str">
        <f t="shared" si="3"/>
        <v>Y</v>
      </c>
      <c r="H20" s="164" t="str">
        <f t="shared" si="3"/>
        <v>Y</v>
      </c>
      <c r="I20" s="164">
        <v>97</v>
      </c>
      <c r="J20" s="164">
        <f t="shared" si="1"/>
        <v>97</v>
      </c>
      <c r="K20" s="164" t="str">
        <f t="shared" si="2"/>
        <v>Y</v>
      </c>
      <c r="L20" s="329"/>
      <c r="M20" s="329"/>
      <c r="N20" s="166"/>
      <c r="O20" s="45"/>
      <c r="P20" s="164"/>
      <c r="Q20" s="164"/>
      <c r="R20" s="164"/>
      <c r="S20" s="164"/>
      <c r="T20" s="164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43" t="s">
        <v>38</v>
      </c>
      <c r="D21" s="43" t="s">
        <v>39</v>
      </c>
      <c r="E21" s="164" t="str">
        <f t="shared" ref="E21:H21" si="4">IF(D21&lt;=0,"",IF((D21&gt;=60),"Y","N"))</f>
        <v>Y</v>
      </c>
      <c r="F21" s="164" t="str">
        <f t="shared" si="4"/>
        <v>Y</v>
      </c>
      <c r="G21" s="164" t="str">
        <f t="shared" si="4"/>
        <v>Y</v>
      </c>
      <c r="H21" s="164" t="str">
        <f t="shared" si="4"/>
        <v>Y</v>
      </c>
      <c r="I21" s="164">
        <v>95</v>
      </c>
      <c r="J21" s="164">
        <f t="shared" si="1"/>
        <v>95</v>
      </c>
      <c r="K21" s="164" t="str">
        <f t="shared" si="2"/>
        <v>Y</v>
      </c>
      <c r="L21" s="329"/>
      <c r="M21" s="329"/>
      <c r="N21" s="166"/>
      <c r="O21" s="45"/>
      <c r="P21" s="164"/>
      <c r="Q21" s="164"/>
      <c r="R21" s="164"/>
      <c r="S21" s="164"/>
      <c r="T21" s="164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46" t="s">
        <v>40</v>
      </c>
      <c r="D22" s="46" t="s">
        <v>41</v>
      </c>
      <c r="E22" s="164" t="str">
        <f t="shared" ref="E22:H22" si="5">IF(D22&lt;=0,"",IF((D22&gt;=60),"Y","N"))</f>
        <v>Y</v>
      </c>
      <c r="F22" s="164" t="str">
        <f t="shared" si="5"/>
        <v>Y</v>
      </c>
      <c r="G22" s="164" t="str">
        <f t="shared" si="5"/>
        <v>Y</v>
      </c>
      <c r="H22" s="164" t="str">
        <f t="shared" si="5"/>
        <v>Y</v>
      </c>
      <c r="I22" s="164">
        <v>93</v>
      </c>
      <c r="J22" s="164">
        <f t="shared" si="1"/>
        <v>93</v>
      </c>
      <c r="K22" s="164" t="str">
        <f t="shared" si="2"/>
        <v>Y</v>
      </c>
      <c r="L22" s="329"/>
      <c r="M22" s="329"/>
      <c r="N22" s="166"/>
      <c r="O22" s="45"/>
      <c r="P22" s="164"/>
      <c r="Q22" s="164"/>
      <c r="R22" s="164"/>
      <c r="S22" s="164"/>
      <c r="T22" s="164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46" t="s">
        <v>42</v>
      </c>
      <c r="D23" s="46" t="s">
        <v>43</v>
      </c>
      <c r="E23" s="164" t="str">
        <f t="shared" ref="E23:H23" si="6">IF(D23&lt;=0,"",IF((D23&gt;=60),"Y","N"))</f>
        <v>Y</v>
      </c>
      <c r="F23" s="164" t="str">
        <f t="shared" si="6"/>
        <v>Y</v>
      </c>
      <c r="G23" s="164" t="str">
        <f t="shared" si="6"/>
        <v>Y</v>
      </c>
      <c r="H23" s="164" t="str">
        <f t="shared" si="6"/>
        <v>Y</v>
      </c>
      <c r="I23" s="160">
        <v>97</v>
      </c>
      <c r="J23" s="164">
        <f t="shared" si="1"/>
        <v>97</v>
      </c>
      <c r="K23" s="164" t="str">
        <f t="shared" si="2"/>
        <v>Y</v>
      </c>
      <c r="L23" s="329"/>
      <c r="M23" s="329"/>
      <c r="N23" s="166"/>
      <c r="O23" s="8"/>
      <c r="P23" s="160"/>
      <c r="Q23" s="164"/>
      <c r="R23" s="164"/>
      <c r="S23" s="164"/>
      <c r="T23" s="164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43" t="s">
        <v>44</v>
      </c>
      <c r="D24" s="43" t="s">
        <v>45</v>
      </c>
      <c r="E24" s="164" t="str">
        <f t="shared" ref="E24:H24" si="7">IF(D24&lt;=0,"",IF((D24&gt;=60),"Y","N"))</f>
        <v>Y</v>
      </c>
      <c r="F24" s="164" t="str">
        <f t="shared" si="7"/>
        <v>Y</v>
      </c>
      <c r="G24" s="164" t="str">
        <f t="shared" si="7"/>
        <v>Y</v>
      </c>
      <c r="H24" s="164" t="str">
        <f t="shared" si="7"/>
        <v>Y</v>
      </c>
      <c r="I24" s="160">
        <v>98</v>
      </c>
      <c r="J24" s="164">
        <f t="shared" si="1"/>
        <v>98</v>
      </c>
      <c r="K24" s="164" t="str">
        <f t="shared" si="2"/>
        <v>Y</v>
      </c>
      <c r="L24" s="329"/>
      <c r="M24" s="329"/>
      <c r="N24" s="166"/>
      <c r="O24" s="8"/>
      <c r="P24" s="160"/>
      <c r="Q24" s="164"/>
      <c r="R24" s="164"/>
      <c r="S24" s="164"/>
      <c r="T24" s="164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46" t="s">
        <v>46</v>
      </c>
      <c r="D25" s="46" t="s">
        <v>47</v>
      </c>
      <c r="E25" s="164" t="str">
        <f t="shared" ref="E25:H25" si="8">IF(D25&lt;=0,"",IF((D25&gt;=60),"Y","N"))</f>
        <v>Y</v>
      </c>
      <c r="F25" s="164" t="str">
        <f t="shared" si="8"/>
        <v>Y</v>
      </c>
      <c r="G25" s="164" t="str">
        <f t="shared" si="8"/>
        <v>Y</v>
      </c>
      <c r="H25" s="164" t="str">
        <f t="shared" si="8"/>
        <v>Y</v>
      </c>
      <c r="I25" s="160">
        <v>96</v>
      </c>
      <c r="J25" s="164">
        <f t="shared" si="1"/>
        <v>96</v>
      </c>
      <c r="K25" s="164" t="str">
        <f t="shared" si="2"/>
        <v>Y</v>
      </c>
      <c r="L25" s="329"/>
      <c r="M25" s="329"/>
      <c r="N25" s="166"/>
      <c r="O25" s="8"/>
      <c r="P25" s="160"/>
      <c r="Q25" s="164"/>
      <c r="R25" s="164"/>
      <c r="S25" s="164"/>
      <c r="T25" s="164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43" t="s">
        <v>48</v>
      </c>
      <c r="D26" s="43" t="s">
        <v>49</v>
      </c>
      <c r="E26" s="164" t="str">
        <f t="shared" ref="E26:H26" si="9">IF(D26&lt;=0,"",IF((D26&gt;=60),"Y","N"))</f>
        <v>Y</v>
      </c>
      <c r="F26" s="164" t="str">
        <f t="shared" si="9"/>
        <v>Y</v>
      </c>
      <c r="G26" s="164" t="str">
        <f t="shared" si="9"/>
        <v>Y</v>
      </c>
      <c r="H26" s="164" t="str">
        <f t="shared" si="9"/>
        <v>Y</v>
      </c>
      <c r="I26" s="160">
        <v>97</v>
      </c>
      <c r="J26" s="164">
        <f t="shared" si="1"/>
        <v>97</v>
      </c>
      <c r="K26" s="164" t="str">
        <f t="shared" si="2"/>
        <v>Y</v>
      </c>
      <c r="L26" s="329"/>
      <c r="M26" s="329"/>
      <c r="N26" s="166"/>
      <c r="O26" s="8"/>
      <c r="P26" s="160"/>
      <c r="Q26" s="164"/>
      <c r="R26" s="164"/>
      <c r="S26" s="164"/>
      <c r="T26" s="164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58"/>
      <c r="C27" s="46" t="s">
        <v>50</v>
      </c>
      <c r="D27" s="46" t="s">
        <v>51</v>
      </c>
      <c r="E27" s="164" t="str">
        <f t="shared" ref="E27:H27" si="10">IF(D27&lt;=0,"",IF((D27&gt;=60),"Y","N"))</f>
        <v>Y</v>
      </c>
      <c r="F27" s="164" t="str">
        <f t="shared" si="10"/>
        <v>Y</v>
      </c>
      <c r="G27" s="164" t="str">
        <f t="shared" si="10"/>
        <v>Y</v>
      </c>
      <c r="H27" s="164" t="str">
        <f t="shared" si="10"/>
        <v>Y</v>
      </c>
      <c r="I27" s="160">
        <v>98</v>
      </c>
      <c r="J27" s="164">
        <f t="shared" si="1"/>
        <v>98</v>
      </c>
      <c r="K27" s="164" t="str">
        <f t="shared" si="2"/>
        <v>Y</v>
      </c>
      <c r="L27" s="329"/>
      <c r="M27" s="329"/>
      <c r="N27" s="166"/>
      <c r="O27" s="8"/>
      <c r="P27" s="160"/>
      <c r="Q27" s="164"/>
      <c r="R27" s="164"/>
      <c r="S27" s="164"/>
      <c r="T27" s="164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58"/>
      <c r="C28" s="43" t="s">
        <v>52</v>
      </c>
      <c r="D28" s="43" t="s">
        <v>53</v>
      </c>
      <c r="E28" s="164" t="str">
        <f t="shared" ref="E28:H28" si="11">IF(D28&lt;=0,"",IF((D28&gt;=60),"Y","N"))</f>
        <v>Y</v>
      </c>
      <c r="F28" s="164" t="str">
        <f t="shared" si="11"/>
        <v>Y</v>
      </c>
      <c r="G28" s="164" t="str">
        <f t="shared" si="11"/>
        <v>Y</v>
      </c>
      <c r="H28" s="164" t="str">
        <f t="shared" si="11"/>
        <v>Y</v>
      </c>
      <c r="I28" s="160">
        <v>95</v>
      </c>
      <c r="J28" s="160">
        <v>95</v>
      </c>
      <c r="K28" s="164" t="str">
        <f t="shared" si="2"/>
        <v>Y</v>
      </c>
      <c r="L28" s="329"/>
      <c r="M28" s="329"/>
      <c r="N28" s="166"/>
      <c r="O28" s="8"/>
      <c r="P28" s="8"/>
      <c r="Q28" s="45"/>
      <c r="R28" s="45"/>
      <c r="S28" s="45"/>
      <c r="T28" s="45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58"/>
      <c r="C29" s="46" t="s">
        <v>54</v>
      </c>
      <c r="D29" s="46" t="s">
        <v>55</v>
      </c>
      <c r="E29" s="164" t="str">
        <f t="shared" ref="E29:H29" si="12">IF(D29&lt;=0,"",IF((D29&gt;=60),"Y","N"))</f>
        <v>Y</v>
      </c>
      <c r="F29" s="164" t="str">
        <f t="shared" si="12"/>
        <v>Y</v>
      </c>
      <c r="G29" s="164" t="str">
        <f t="shared" si="12"/>
        <v>Y</v>
      </c>
      <c r="H29" s="164" t="str">
        <f t="shared" si="12"/>
        <v>Y</v>
      </c>
      <c r="I29" s="160">
        <v>97</v>
      </c>
      <c r="J29" s="160">
        <v>97</v>
      </c>
      <c r="K29" s="164" t="str">
        <f t="shared" si="2"/>
        <v>Y</v>
      </c>
      <c r="L29" s="329"/>
      <c r="M29" s="329"/>
      <c r="N29" s="166"/>
      <c r="O29" s="8"/>
      <c r="P29" s="8"/>
      <c r="Q29" s="45"/>
      <c r="R29" s="45"/>
      <c r="S29" s="45"/>
      <c r="T29" s="45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58"/>
      <c r="C30" s="43" t="s">
        <v>56</v>
      </c>
      <c r="D30" s="43" t="s">
        <v>57</v>
      </c>
      <c r="E30" s="164" t="str">
        <f t="shared" ref="E30:H30" si="13">IF(D30&lt;=0,"",IF((D30&gt;=60),"Y","N"))</f>
        <v>Y</v>
      </c>
      <c r="F30" s="164" t="str">
        <f t="shared" si="13"/>
        <v>Y</v>
      </c>
      <c r="G30" s="164" t="str">
        <f t="shared" si="13"/>
        <v>Y</v>
      </c>
      <c r="H30" s="164" t="str">
        <f t="shared" si="13"/>
        <v>Y</v>
      </c>
      <c r="I30" s="160">
        <v>97</v>
      </c>
      <c r="J30" s="160">
        <v>97</v>
      </c>
      <c r="K30" s="164" t="str">
        <f t="shared" si="2"/>
        <v>Y</v>
      </c>
      <c r="L30" s="329"/>
      <c r="M30" s="329"/>
      <c r="N30" s="166"/>
      <c r="O30" s="8"/>
      <c r="P30" s="8"/>
      <c r="Q30" s="45"/>
      <c r="R30" s="45"/>
      <c r="S30" s="45"/>
      <c r="T30" s="45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58"/>
      <c r="C31" s="46" t="s">
        <v>58</v>
      </c>
      <c r="D31" s="46" t="s">
        <v>59</v>
      </c>
      <c r="E31" s="164" t="str">
        <f t="shared" ref="E31:H31" si="14">IF(D31&lt;=0,"",IF((D31&gt;=60),"Y","N"))</f>
        <v>Y</v>
      </c>
      <c r="F31" s="164" t="str">
        <f t="shared" si="14"/>
        <v>Y</v>
      </c>
      <c r="G31" s="164" t="str">
        <f t="shared" si="14"/>
        <v>Y</v>
      </c>
      <c r="H31" s="164" t="str">
        <f t="shared" si="14"/>
        <v>Y</v>
      </c>
      <c r="I31" s="160">
        <v>98</v>
      </c>
      <c r="J31" s="160">
        <v>98</v>
      </c>
      <c r="K31" s="164" t="str">
        <f t="shared" si="2"/>
        <v>Y</v>
      </c>
      <c r="L31" s="329"/>
      <c r="M31" s="329"/>
      <c r="N31" s="166"/>
      <c r="O31" s="8"/>
      <c r="P31" s="8"/>
      <c r="Q31" s="45"/>
      <c r="R31" s="45"/>
      <c r="S31" s="45"/>
      <c r="T31" s="45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58"/>
      <c r="C32" s="43" t="s">
        <v>60</v>
      </c>
      <c r="D32" s="43" t="s">
        <v>61</v>
      </c>
      <c r="E32" s="164" t="str">
        <f t="shared" ref="E32:H32" si="15">IF(D32&lt;=0,"",IF((D32&gt;=60),"Y","N"))</f>
        <v>Y</v>
      </c>
      <c r="F32" s="164" t="str">
        <f t="shared" si="15"/>
        <v>Y</v>
      </c>
      <c r="G32" s="164" t="str">
        <f t="shared" si="15"/>
        <v>Y</v>
      </c>
      <c r="H32" s="164" t="str">
        <f t="shared" si="15"/>
        <v>Y</v>
      </c>
      <c r="I32" s="160">
        <v>98</v>
      </c>
      <c r="J32" s="160">
        <v>98</v>
      </c>
      <c r="K32" s="164" t="str">
        <f t="shared" si="2"/>
        <v>Y</v>
      </c>
      <c r="L32" s="329"/>
      <c r="M32" s="329"/>
      <c r="N32" s="166"/>
      <c r="O32" s="8"/>
      <c r="P32" s="8"/>
      <c r="Q32" s="45"/>
      <c r="R32" s="45"/>
      <c r="S32" s="45"/>
      <c r="T32" s="45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58"/>
      <c r="C33" s="46" t="s">
        <v>62</v>
      </c>
      <c r="D33" s="46" t="s">
        <v>63</v>
      </c>
      <c r="E33" s="164" t="str">
        <f t="shared" ref="E33:H33" si="16">IF(D33&lt;=0,"",IF((D33&gt;=60),"Y","N"))</f>
        <v>Y</v>
      </c>
      <c r="F33" s="164" t="str">
        <f t="shared" si="16"/>
        <v>Y</v>
      </c>
      <c r="G33" s="164" t="str">
        <f t="shared" si="16"/>
        <v>Y</v>
      </c>
      <c r="H33" s="164" t="str">
        <f t="shared" si="16"/>
        <v>Y</v>
      </c>
      <c r="I33" s="160">
        <v>93</v>
      </c>
      <c r="J33" s="160">
        <v>93</v>
      </c>
      <c r="K33" s="164" t="str">
        <f t="shared" si="2"/>
        <v>Y</v>
      </c>
      <c r="L33" s="329"/>
      <c r="M33" s="329"/>
      <c r="N33" s="166"/>
      <c r="O33" s="8"/>
      <c r="P33" s="8"/>
      <c r="Q33" s="45"/>
      <c r="R33" s="45"/>
      <c r="S33" s="45"/>
      <c r="T33" s="45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58"/>
      <c r="C34" s="43" t="s">
        <v>64</v>
      </c>
      <c r="D34" s="43" t="s">
        <v>65</v>
      </c>
      <c r="E34" s="164" t="str">
        <f t="shared" ref="E34:H34" si="17">IF(D34&lt;=0,"",IF((D34&gt;=60),"Y","N"))</f>
        <v>Y</v>
      </c>
      <c r="F34" s="164" t="str">
        <f t="shared" si="17"/>
        <v>Y</v>
      </c>
      <c r="G34" s="164" t="str">
        <f t="shared" si="17"/>
        <v>Y</v>
      </c>
      <c r="H34" s="164" t="str">
        <f t="shared" si="17"/>
        <v>Y</v>
      </c>
      <c r="I34" s="160">
        <v>98</v>
      </c>
      <c r="J34" s="160">
        <v>98</v>
      </c>
      <c r="K34" s="164" t="str">
        <f t="shared" si="2"/>
        <v>Y</v>
      </c>
      <c r="L34" s="329"/>
      <c r="M34" s="329"/>
      <c r="N34" s="166"/>
      <c r="O34" s="8"/>
      <c r="P34" s="8"/>
      <c r="Q34" s="45"/>
      <c r="R34" s="45"/>
      <c r="S34" s="45"/>
      <c r="T34" s="45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58"/>
      <c r="C35" s="46" t="s">
        <v>66</v>
      </c>
      <c r="D35" s="46" t="s">
        <v>67</v>
      </c>
      <c r="E35" s="164" t="str">
        <f t="shared" ref="E35:H35" si="18">IF(D35&lt;=0,"",IF((D35&gt;=60),"Y","N"))</f>
        <v>Y</v>
      </c>
      <c r="F35" s="164" t="str">
        <f t="shared" si="18"/>
        <v>Y</v>
      </c>
      <c r="G35" s="164" t="str">
        <f t="shared" si="18"/>
        <v>Y</v>
      </c>
      <c r="H35" s="164" t="str">
        <f t="shared" si="18"/>
        <v>Y</v>
      </c>
      <c r="I35" s="160">
        <v>95</v>
      </c>
      <c r="J35" s="160">
        <v>95</v>
      </c>
      <c r="K35" s="164" t="str">
        <f t="shared" si="2"/>
        <v>Y</v>
      </c>
      <c r="L35" s="329"/>
      <c r="M35" s="329"/>
      <c r="N35" s="166"/>
      <c r="O35" s="8"/>
      <c r="P35" s="8"/>
      <c r="Q35" s="45"/>
      <c r="R35" s="45"/>
      <c r="S35" s="45"/>
      <c r="T35" s="45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58"/>
      <c r="C36" s="43" t="s">
        <v>68</v>
      </c>
      <c r="D36" s="43" t="s">
        <v>69</v>
      </c>
      <c r="E36" s="164" t="str">
        <f t="shared" ref="E36:H36" si="19">IF(D36&lt;=0,"",IF((D36&gt;=60),"Y","N"))</f>
        <v>Y</v>
      </c>
      <c r="F36" s="164" t="str">
        <f t="shared" si="19"/>
        <v>Y</v>
      </c>
      <c r="G36" s="164" t="str">
        <f t="shared" si="19"/>
        <v>Y</v>
      </c>
      <c r="H36" s="164" t="str">
        <f t="shared" si="19"/>
        <v>Y</v>
      </c>
      <c r="I36" s="160">
        <v>97</v>
      </c>
      <c r="J36" s="160">
        <v>97</v>
      </c>
      <c r="K36" s="164" t="str">
        <f t="shared" si="2"/>
        <v>Y</v>
      </c>
      <c r="L36" s="329"/>
      <c r="M36" s="329"/>
      <c r="N36" s="166"/>
      <c r="O36" s="8"/>
      <c r="P36" s="8"/>
      <c r="Q36" s="45"/>
      <c r="R36" s="45"/>
      <c r="S36" s="45"/>
      <c r="T36" s="45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58"/>
      <c r="C37" s="46" t="s">
        <v>70</v>
      </c>
      <c r="D37" s="46" t="s">
        <v>71</v>
      </c>
      <c r="E37" s="164" t="str">
        <f t="shared" ref="E37:H37" si="20">IF(D37&lt;=0,"",IF((D37&gt;=60),"Y","N"))</f>
        <v>Y</v>
      </c>
      <c r="F37" s="164" t="str">
        <f t="shared" si="20"/>
        <v>Y</v>
      </c>
      <c r="G37" s="164" t="str">
        <f t="shared" si="20"/>
        <v>Y</v>
      </c>
      <c r="H37" s="164" t="str">
        <f t="shared" si="20"/>
        <v>Y</v>
      </c>
      <c r="I37" s="160">
        <v>95</v>
      </c>
      <c r="J37" s="160">
        <v>95</v>
      </c>
      <c r="K37" s="164" t="str">
        <f t="shared" si="2"/>
        <v>Y</v>
      </c>
      <c r="L37" s="329"/>
      <c r="M37" s="329"/>
      <c r="N37" s="166"/>
      <c r="O37" s="8"/>
      <c r="P37" s="8"/>
      <c r="Q37" s="45"/>
      <c r="R37" s="45"/>
      <c r="S37" s="45"/>
      <c r="T37" s="45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58"/>
      <c r="C38" s="43" t="s">
        <v>72</v>
      </c>
      <c r="D38" s="43" t="s">
        <v>73</v>
      </c>
      <c r="E38" s="164" t="s">
        <v>26</v>
      </c>
      <c r="F38" s="164" t="s">
        <v>26</v>
      </c>
      <c r="G38" s="164" t="s">
        <v>26</v>
      </c>
      <c r="H38" s="164" t="s">
        <v>26</v>
      </c>
      <c r="I38" s="160">
        <v>92</v>
      </c>
      <c r="J38" s="160">
        <v>92</v>
      </c>
      <c r="K38" s="164" t="str">
        <f t="shared" si="2"/>
        <v>Y</v>
      </c>
      <c r="L38" s="329"/>
      <c r="M38" s="329"/>
      <c r="N38" s="166"/>
      <c r="O38" s="8"/>
      <c r="P38" s="8"/>
      <c r="Q38" s="45"/>
      <c r="R38" s="45"/>
      <c r="S38" s="45"/>
      <c r="T38" s="45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58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26</v>
      </c>
      <c r="H39" s="164" t="s">
        <v>26</v>
      </c>
      <c r="I39" s="160">
        <v>95</v>
      </c>
      <c r="J39" s="160">
        <v>95</v>
      </c>
      <c r="K39" s="164" t="str">
        <f t="shared" si="2"/>
        <v>Y</v>
      </c>
      <c r="L39" s="329"/>
      <c r="M39" s="329"/>
      <c r="N39" s="166"/>
      <c r="O39" s="8"/>
      <c r="P39" s="8"/>
      <c r="Q39" s="45"/>
      <c r="R39" s="45"/>
      <c r="S39" s="45"/>
      <c r="T39" s="45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21">COUNTIF(E19:E39,"Y")</f>
        <v>21</v>
      </c>
      <c r="F40" s="160">
        <f t="shared" si="21"/>
        <v>21</v>
      </c>
      <c r="G40" s="160">
        <f t="shared" si="21"/>
        <v>21</v>
      </c>
      <c r="H40" s="160">
        <f t="shared" si="21"/>
        <v>21</v>
      </c>
      <c r="I40" s="160"/>
      <c r="J40" s="160"/>
      <c r="K40" s="160">
        <f>COUNTIF(K19:K39,"Y")</f>
        <v>21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100</v>
      </c>
      <c r="F41" s="160">
        <f>(F40/C41)*100</f>
        <v>100</v>
      </c>
      <c r="G41" s="160">
        <f>(G40/C41)*100</f>
        <v>100</v>
      </c>
      <c r="H41" s="160">
        <f>(H40/C41)*100</f>
        <v>100</v>
      </c>
      <c r="I41" s="160"/>
      <c r="J41" s="160"/>
      <c r="K41" s="160">
        <f>(K40/C41)*100</f>
        <v>100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22">IF(E41&lt;=0,"",IF((E41&gt;=60),"Attained","Not-Attained"))</f>
        <v>Attained</v>
      </c>
      <c r="F42" s="179" t="str">
        <f t="shared" si="22"/>
        <v>Attained</v>
      </c>
      <c r="G42" s="179" t="str">
        <f t="shared" si="22"/>
        <v>Attained</v>
      </c>
      <c r="H42" s="179" t="str">
        <f t="shared" si="22"/>
        <v>Attained</v>
      </c>
      <c r="I42" s="160" t="str">
        <f t="shared" si="22"/>
        <v/>
      </c>
      <c r="J42" s="160" t="str">
        <f t="shared" si="22"/>
        <v/>
      </c>
      <c r="K42" s="160" t="str">
        <f t="shared" si="22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262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8">
        <v>3</v>
      </c>
      <c r="F6" s="108">
        <v>2</v>
      </c>
      <c r="G6" s="108">
        <v>2</v>
      </c>
      <c r="H6" s="108">
        <v>2</v>
      </c>
      <c r="I6" s="108">
        <v>3</v>
      </c>
      <c r="J6" s="108">
        <v>1</v>
      </c>
      <c r="K6" s="108">
        <v>3</v>
      </c>
      <c r="L6" s="108">
        <v>1</v>
      </c>
      <c r="M6" s="108">
        <v>2</v>
      </c>
      <c r="N6" s="108">
        <v>1</v>
      </c>
      <c r="O6" s="108">
        <v>2</v>
      </c>
      <c r="P6" s="108">
        <v>3</v>
      </c>
      <c r="Q6" s="108">
        <v>2</v>
      </c>
      <c r="R6" s="172">
        <v>3</v>
      </c>
      <c r="S6" s="172">
        <v>0</v>
      </c>
    </row>
    <row r="7" spans="2:19" ht="15.75" customHeight="1">
      <c r="D7" s="100" t="s">
        <v>105</v>
      </c>
      <c r="E7" s="108">
        <v>3</v>
      </c>
      <c r="F7" s="108">
        <v>2</v>
      </c>
      <c r="G7" s="108">
        <v>3</v>
      </c>
      <c r="H7" s="108">
        <v>1</v>
      </c>
      <c r="I7" s="108">
        <v>2</v>
      </c>
      <c r="J7" s="108">
        <v>2</v>
      </c>
      <c r="K7" s="108">
        <v>3</v>
      </c>
      <c r="L7" s="108">
        <v>0</v>
      </c>
      <c r="M7" s="108">
        <v>2</v>
      </c>
      <c r="N7" s="108">
        <v>1</v>
      </c>
      <c r="O7" s="108">
        <v>3</v>
      </c>
      <c r="P7" s="108">
        <v>3</v>
      </c>
      <c r="Q7" s="108">
        <v>1</v>
      </c>
      <c r="R7" s="108">
        <v>1</v>
      </c>
      <c r="S7" s="108">
        <v>0</v>
      </c>
    </row>
    <row r="8" spans="2:19" ht="15.75" customHeight="1">
      <c r="D8" s="100" t="s">
        <v>106</v>
      </c>
      <c r="E8" s="108">
        <v>3</v>
      </c>
      <c r="F8" s="108">
        <v>1</v>
      </c>
      <c r="G8" s="108">
        <v>2</v>
      </c>
      <c r="H8" s="108">
        <v>2</v>
      </c>
      <c r="I8" s="108">
        <v>1</v>
      </c>
      <c r="J8" s="108">
        <v>3</v>
      </c>
      <c r="K8" s="108">
        <v>3</v>
      </c>
      <c r="L8" s="108">
        <v>0</v>
      </c>
      <c r="M8" s="108">
        <v>2</v>
      </c>
      <c r="N8" s="108">
        <v>0</v>
      </c>
      <c r="O8" s="108">
        <v>2</v>
      </c>
      <c r="P8" s="108">
        <v>1</v>
      </c>
      <c r="Q8" s="108">
        <v>1</v>
      </c>
      <c r="R8" s="108">
        <v>1</v>
      </c>
      <c r="S8" s="108">
        <v>0</v>
      </c>
    </row>
    <row r="9" spans="2:19" ht="15.75" customHeight="1">
      <c r="D9" s="100" t="s">
        <v>107</v>
      </c>
      <c r="E9" s="108">
        <v>3</v>
      </c>
      <c r="F9" s="108">
        <v>2</v>
      </c>
      <c r="G9" s="108">
        <v>2</v>
      </c>
      <c r="H9" s="108">
        <v>1</v>
      </c>
      <c r="I9" s="108">
        <v>2</v>
      </c>
      <c r="J9" s="108">
        <v>2</v>
      </c>
      <c r="K9" s="108">
        <v>3</v>
      </c>
      <c r="L9" s="108">
        <v>1</v>
      </c>
      <c r="M9" s="108">
        <v>3</v>
      </c>
      <c r="N9" s="108">
        <v>0</v>
      </c>
      <c r="O9" s="108">
        <v>1</v>
      </c>
      <c r="P9" s="108">
        <v>2</v>
      </c>
      <c r="Q9" s="108">
        <v>1</v>
      </c>
      <c r="R9" s="108">
        <v>2</v>
      </c>
      <c r="S9" s="172">
        <v>3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1.75</v>
      </c>
      <c r="G10" s="107">
        <f t="shared" si="0"/>
        <v>2.25</v>
      </c>
      <c r="H10" s="107">
        <f t="shared" si="0"/>
        <v>1.5</v>
      </c>
      <c r="I10" s="107">
        <f t="shared" si="0"/>
        <v>2</v>
      </c>
      <c r="J10" s="107">
        <f t="shared" si="0"/>
        <v>2</v>
      </c>
      <c r="K10" s="107">
        <f t="shared" si="0"/>
        <v>3</v>
      </c>
      <c r="L10" s="107">
        <f t="shared" si="0"/>
        <v>1</v>
      </c>
      <c r="M10" s="107">
        <f t="shared" si="0"/>
        <v>2.25</v>
      </c>
      <c r="N10" s="107">
        <f t="shared" si="0"/>
        <v>1</v>
      </c>
      <c r="O10" s="107">
        <f t="shared" si="0"/>
        <v>2</v>
      </c>
      <c r="P10" s="107">
        <f t="shared" si="0"/>
        <v>2.25</v>
      </c>
      <c r="Q10" s="107">
        <f t="shared" si="0"/>
        <v>1.25</v>
      </c>
      <c r="R10" s="107">
        <f t="shared" si="0"/>
        <v>1.75</v>
      </c>
      <c r="S10" s="107">
        <f t="shared" si="0"/>
        <v>3</v>
      </c>
    </row>
    <row r="11" spans="2:19" ht="14.25" customHeight="1">
      <c r="B11" s="85" t="s">
        <v>263</v>
      </c>
    </row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'CC7'!N19</f>
        <v>3</v>
      </c>
      <c r="D15" s="100" t="s">
        <v>104</v>
      </c>
      <c r="E15" s="108">
        <f t="shared" ref="E15:S15" si="1">($C$15*E6/3)</f>
        <v>3</v>
      </c>
      <c r="F15" s="108">
        <f t="shared" si="1"/>
        <v>2</v>
      </c>
      <c r="G15" s="108">
        <f t="shared" si="1"/>
        <v>2</v>
      </c>
      <c r="H15" s="108">
        <f t="shared" si="1"/>
        <v>2</v>
      </c>
      <c r="I15" s="108">
        <f t="shared" si="1"/>
        <v>3</v>
      </c>
      <c r="J15" s="108">
        <f t="shared" si="1"/>
        <v>1</v>
      </c>
      <c r="K15" s="108">
        <f t="shared" si="1"/>
        <v>3</v>
      </c>
      <c r="L15" s="108">
        <f t="shared" si="1"/>
        <v>1</v>
      </c>
      <c r="M15" s="108">
        <f t="shared" si="1"/>
        <v>2</v>
      </c>
      <c r="N15" s="108">
        <f t="shared" si="1"/>
        <v>1</v>
      </c>
      <c r="O15" s="108">
        <f t="shared" si="1"/>
        <v>2</v>
      </c>
      <c r="P15" s="108">
        <f t="shared" si="1"/>
        <v>3</v>
      </c>
      <c r="Q15" s="108">
        <f t="shared" si="1"/>
        <v>2</v>
      </c>
      <c r="R15" s="108">
        <f t="shared" si="1"/>
        <v>3</v>
      </c>
      <c r="S15" s="108">
        <f t="shared" si="1"/>
        <v>0</v>
      </c>
    </row>
    <row r="16" spans="2:19" ht="15.75" customHeight="1">
      <c r="D16" s="100" t="s">
        <v>105</v>
      </c>
      <c r="E16" s="108">
        <f t="shared" ref="E16:S16" si="2">($C$15*E7/3)</f>
        <v>3</v>
      </c>
      <c r="F16" s="108">
        <f t="shared" si="2"/>
        <v>2</v>
      </c>
      <c r="G16" s="108">
        <f t="shared" si="2"/>
        <v>3</v>
      </c>
      <c r="H16" s="108">
        <f t="shared" si="2"/>
        <v>1</v>
      </c>
      <c r="I16" s="108">
        <f t="shared" si="2"/>
        <v>2</v>
      </c>
      <c r="J16" s="108">
        <f t="shared" si="2"/>
        <v>2</v>
      </c>
      <c r="K16" s="108">
        <f t="shared" si="2"/>
        <v>3</v>
      </c>
      <c r="L16" s="108">
        <f t="shared" si="2"/>
        <v>0</v>
      </c>
      <c r="M16" s="108">
        <f t="shared" si="2"/>
        <v>2</v>
      </c>
      <c r="N16" s="108">
        <f t="shared" si="2"/>
        <v>1</v>
      </c>
      <c r="O16" s="108">
        <f t="shared" si="2"/>
        <v>3</v>
      </c>
      <c r="P16" s="108">
        <f t="shared" si="2"/>
        <v>3</v>
      </c>
      <c r="Q16" s="108">
        <f t="shared" si="2"/>
        <v>1</v>
      </c>
      <c r="R16" s="108">
        <f t="shared" si="2"/>
        <v>1</v>
      </c>
      <c r="S16" s="108">
        <f t="shared" si="2"/>
        <v>0</v>
      </c>
    </row>
    <row r="17" spans="2:19" ht="15.75" customHeight="1">
      <c r="D17" s="100" t="s">
        <v>106</v>
      </c>
      <c r="E17" s="108">
        <f t="shared" ref="E17:S17" si="3">($C$15*E8/3)</f>
        <v>3</v>
      </c>
      <c r="F17" s="108">
        <f t="shared" si="3"/>
        <v>1</v>
      </c>
      <c r="G17" s="108">
        <f t="shared" si="3"/>
        <v>2</v>
      </c>
      <c r="H17" s="108">
        <f t="shared" si="3"/>
        <v>2</v>
      </c>
      <c r="I17" s="108">
        <f t="shared" si="3"/>
        <v>1</v>
      </c>
      <c r="J17" s="108">
        <f t="shared" si="3"/>
        <v>3</v>
      </c>
      <c r="K17" s="108">
        <f t="shared" si="3"/>
        <v>3</v>
      </c>
      <c r="L17" s="108">
        <f t="shared" si="3"/>
        <v>0</v>
      </c>
      <c r="M17" s="108">
        <f t="shared" si="3"/>
        <v>2</v>
      </c>
      <c r="N17" s="108">
        <f t="shared" si="3"/>
        <v>0</v>
      </c>
      <c r="O17" s="108">
        <f t="shared" si="3"/>
        <v>2</v>
      </c>
      <c r="P17" s="108">
        <f t="shared" si="3"/>
        <v>1</v>
      </c>
      <c r="Q17" s="108">
        <f t="shared" si="3"/>
        <v>1</v>
      </c>
      <c r="R17" s="108">
        <f t="shared" si="3"/>
        <v>1</v>
      </c>
      <c r="S17" s="108">
        <f t="shared" si="3"/>
        <v>0</v>
      </c>
    </row>
    <row r="18" spans="2:19" ht="15.75" customHeight="1">
      <c r="D18" s="100" t="s">
        <v>107</v>
      </c>
      <c r="E18" s="108">
        <f t="shared" ref="E18:S18" si="4">($C$15*E9/3)</f>
        <v>3</v>
      </c>
      <c r="F18" s="108">
        <f t="shared" si="4"/>
        <v>2</v>
      </c>
      <c r="G18" s="108">
        <f t="shared" si="4"/>
        <v>2</v>
      </c>
      <c r="H18" s="108">
        <f t="shared" si="4"/>
        <v>1</v>
      </c>
      <c r="I18" s="108">
        <f t="shared" si="4"/>
        <v>2</v>
      </c>
      <c r="J18" s="108">
        <f t="shared" si="4"/>
        <v>2</v>
      </c>
      <c r="K18" s="108">
        <f t="shared" si="4"/>
        <v>3</v>
      </c>
      <c r="L18" s="108">
        <f t="shared" si="4"/>
        <v>1</v>
      </c>
      <c r="M18" s="108">
        <f t="shared" si="4"/>
        <v>3</v>
      </c>
      <c r="N18" s="108">
        <f t="shared" si="4"/>
        <v>0</v>
      </c>
      <c r="O18" s="108">
        <f t="shared" si="4"/>
        <v>1</v>
      </c>
      <c r="P18" s="108">
        <f t="shared" si="4"/>
        <v>2</v>
      </c>
      <c r="Q18" s="108">
        <f t="shared" si="4"/>
        <v>1</v>
      </c>
      <c r="R18" s="108">
        <f t="shared" si="4"/>
        <v>2</v>
      </c>
      <c r="S18" s="108">
        <f t="shared" si="4"/>
        <v>3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3</v>
      </c>
      <c r="F19" s="107">
        <f t="shared" si="5"/>
        <v>1.75</v>
      </c>
      <c r="G19" s="107">
        <f t="shared" si="5"/>
        <v>2.25</v>
      </c>
      <c r="H19" s="107">
        <f t="shared" si="5"/>
        <v>1.5</v>
      </c>
      <c r="I19" s="107">
        <f t="shared" si="5"/>
        <v>2</v>
      </c>
      <c r="J19" s="107">
        <f t="shared" si="5"/>
        <v>2</v>
      </c>
      <c r="K19" s="107">
        <f t="shared" si="5"/>
        <v>3</v>
      </c>
      <c r="L19" s="107">
        <f t="shared" si="5"/>
        <v>1</v>
      </c>
      <c r="M19" s="107">
        <f t="shared" si="5"/>
        <v>2.25</v>
      </c>
      <c r="N19" s="107">
        <f t="shared" si="5"/>
        <v>1</v>
      </c>
      <c r="O19" s="107">
        <f t="shared" si="5"/>
        <v>2</v>
      </c>
      <c r="P19" s="107">
        <f t="shared" si="5"/>
        <v>2.25</v>
      </c>
      <c r="Q19" s="107">
        <f t="shared" si="5"/>
        <v>1.25</v>
      </c>
      <c r="R19" s="107">
        <f t="shared" si="5"/>
        <v>1.75</v>
      </c>
      <c r="S19" s="107">
        <f t="shared" si="5"/>
        <v>3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1.75</v>
      </c>
      <c r="G22" s="112">
        <f t="shared" si="6"/>
        <v>2.25</v>
      </c>
      <c r="H22" s="112">
        <f t="shared" si="6"/>
        <v>1.5</v>
      </c>
      <c r="I22" s="112">
        <f t="shared" si="6"/>
        <v>2</v>
      </c>
      <c r="J22" s="112">
        <f t="shared" si="6"/>
        <v>2</v>
      </c>
      <c r="K22" s="112">
        <f t="shared" si="6"/>
        <v>3</v>
      </c>
      <c r="L22" s="112">
        <f t="shared" si="6"/>
        <v>1</v>
      </c>
      <c r="M22" s="112">
        <f t="shared" si="6"/>
        <v>2.25</v>
      </c>
      <c r="N22" s="112">
        <f t="shared" si="6"/>
        <v>1</v>
      </c>
      <c r="O22" s="112">
        <f t="shared" si="6"/>
        <v>2</v>
      </c>
      <c r="P22" s="112">
        <f t="shared" si="6"/>
        <v>2.25</v>
      </c>
      <c r="Q22" s="112">
        <f t="shared" si="6"/>
        <v>1.25</v>
      </c>
      <c r="R22" s="112">
        <f t="shared" si="6"/>
        <v>1.75</v>
      </c>
      <c r="S22" s="112">
        <f t="shared" si="6"/>
        <v>3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3</v>
      </c>
      <c r="F23" s="114">
        <f t="shared" si="7"/>
        <v>1.75</v>
      </c>
      <c r="G23" s="114">
        <f t="shared" si="7"/>
        <v>2.25</v>
      </c>
      <c r="H23" s="114">
        <f t="shared" si="7"/>
        <v>1.5</v>
      </c>
      <c r="I23" s="114">
        <f t="shared" si="7"/>
        <v>2</v>
      </c>
      <c r="J23" s="114">
        <f t="shared" si="7"/>
        <v>2</v>
      </c>
      <c r="K23" s="114">
        <f t="shared" si="7"/>
        <v>3</v>
      </c>
      <c r="L23" s="114">
        <f t="shared" si="7"/>
        <v>1</v>
      </c>
      <c r="M23" s="114">
        <f t="shared" si="7"/>
        <v>2.25</v>
      </c>
      <c r="N23" s="114">
        <f t="shared" si="7"/>
        <v>1</v>
      </c>
      <c r="O23" s="114">
        <f t="shared" si="7"/>
        <v>2</v>
      </c>
      <c r="P23" s="114">
        <f t="shared" si="7"/>
        <v>2.25</v>
      </c>
      <c r="Q23" s="114">
        <f t="shared" si="7"/>
        <v>1.25</v>
      </c>
      <c r="R23" s="114">
        <f t="shared" si="7"/>
        <v>1.75</v>
      </c>
      <c r="S23" s="114">
        <f t="shared" si="7"/>
        <v>3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</v>
      </c>
      <c r="F25" s="109">
        <f t="shared" si="8"/>
        <v>0</v>
      </c>
      <c r="G25" s="109">
        <f t="shared" si="8"/>
        <v>0</v>
      </c>
      <c r="H25" s="109">
        <f t="shared" si="8"/>
        <v>0</v>
      </c>
      <c r="I25" s="109">
        <f t="shared" si="8"/>
        <v>0</v>
      </c>
      <c r="J25" s="109">
        <f t="shared" si="8"/>
        <v>0</v>
      </c>
      <c r="K25" s="109">
        <f t="shared" si="8"/>
        <v>0</v>
      </c>
      <c r="L25" s="109">
        <f t="shared" si="8"/>
        <v>0</v>
      </c>
      <c r="M25" s="109">
        <f t="shared" si="8"/>
        <v>0</v>
      </c>
      <c r="N25" s="109">
        <f t="shared" si="8"/>
        <v>0</v>
      </c>
      <c r="O25" s="109">
        <f t="shared" si="8"/>
        <v>0</v>
      </c>
      <c r="P25" s="109">
        <f t="shared" si="8"/>
        <v>0</v>
      </c>
      <c r="Q25" s="109">
        <f t="shared" si="8"/>
        <v>0</v>
      </c>
      <c r="R25" s="109">
        <f t="shared" si="8"/>
        <v>0</v>
      </c>
      <c r="S25" s="109">
        <f t="shared" si="8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264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265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256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2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181"/>
      <c r="C19" s="43" t="s">
        <v>34</v>
      </c>
      <c r="D19" s="43" t="s">
        <v>35</v>
      </c>
      <c r="E19" s="182" t="s">
        <v>26</v>
      </c>
      <c r="F19" s="164" t="s">
        <v>26</v>
      </c>
      <c r="G19" s="164" t="s">
        <v>26</v>
      </c>
      <c r="H19" s="183" t="s">
        <v>26</v>
      </c>
      <c r="I19" s="43">
        <v>92</v>
      </c>
      <c r="J19" s="182">
        <f t="shared" ref="J19:J39" si="0">(I19/100)*100</f>
        <v>92</v>
      </c>
      <c r="K19" s="164" t="str">
        <f t="shared" ref="K19:K39" si="1">IF(J19&lt;=0,"",IF((J19&gt;=60),"Y","N"))</f>
        <v>Y</v>
      </c>
      <c r="L19" s="372">
        <f>(E44+F44+G44+H44)/4</f>
        <v>3</v>
      </c>
      <c r="M19" s="372">
        <f>K44</f>
        <v>3</v>
      </c>
      <c r="N19" s="165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181"/>
      <c r="C20" s="46" t="s">
        <v>36</v>
      </c>
      <c r="D20" s="46" t="s">
        <v>37</v>
      </c>
      <c r="E20" s="182" t="s">
        <v>26</v>
      </c>
      <c r="F20" s="164" t="s">
        <v>26</v>
      </c>
      <c r="G20" s="164" t="s">
        <v>26</v>
      </c>
      <c r="H20" s="183" t="s">
        <v>26</v>
      </c>
      <c r="I20" s="46">
        <v>93</v>
      </c>
      <c r="J20" s="182">
        <f t="shared" si="0"/>
        <v>93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82" t="s">
        <v>26</v>
      </c>
      <c r="F21" s="164" t="s">
        <v>26</v>
      </c>
      <c r="G21" s="164" t="s">
        <v>26</v>
      </c>
      <c r="H21" s="183" t="s">
        <v>26</v>
      </c>
      <c r="I21" s="43">
        <v>89</v>
      </c>
      <c r="J21" s="182">
        <f t="shared" si="0"/>
        <v>89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181"/>
      <c r="C22" s="46" t="s">
        <v>40</v>
      </c>
      <c r="D22" s="46" t="s">
        <v>41</v>
      </c>
      <c r="E22" s="182" t="s">
        <v>26</v>
      </c>
      <c r="F22" s="164" t="s">
        <v>26</v>
      </c>
      <c r="G22" s="164" t="s">
        <v>26</v>
      </c>
      <c r="H22" s="183" t="s">
        <v>26</v>
      </c>
      <c r="I22" s="46">
        <v>87</v>
      </c>
      <c r="J22" s="182">
        <f t="shared" si="0"/>
        <v>87</v>
      </c>
      <c r="K22" s="164" t="str">
        <f t="shared" si="1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181"/>
      <c r="C23" s="46" t="s">
        <v>42</v>
      </c>
      <c r="D23" s="46" t="s">
        <v>43</v>
      </c>
      <c r="E23" s="182" t="s">
        <v>26</v>
      </c>
      <c r="F23" s="164" t="s">
        <v>26</v>
      </c>
      <c r="G23" s="164" t="s">
        <v>26</v>
      </c>
      <c r="H23" s="183" t="s">
        <v>26</v>
      </c>
      <c r="I23" s="46">
        <v>91</v>
      </c>
      <c r="J23" s="182">
        <f t="shared" si="0"/>
        <v>91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181"/>
      <c r="C24" s="43" t="s">
        <v>44</v>
      </c>
      <c r="D24" s="43" t="s">
        <v>45</v>
      </c>
      <c r="E24" s="182" t="s">
        <v>26</v>
      </c>
      <c r="F24" s="164" t="s">
        <v>26</v>
      </c>
      <c r="G24" s="164" t="s">
        <v>26</v>
      </c>
      <c r="H24" s="183" t="s">
        <v>26</v>
      </c>
      <c r="I24" s="43">
        <v>92</v>
      </c>
      <c r="J24" s="182">
        <f t="shared" si="0"/>
        <v>92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181"/>
      <c r="C25" s="46" t="s">
        <v>46</v>
      </c>
      <c r="D25" s="46" t="s">
        <v>47</v>
      </c>
      <c r="E25" s="182" t="s">
        <v>26</v>
      </c>
      <c r="F25" s="164" t="s">
        <v>26</v>
      </c>
      <c r="G25" s="164" t="s">
        <v>26</v>
      </c>
      <c r="H25" s="183" t="s">
        <v>26</v>
      </c>
      <c r="I25" s="46">
        <v>92</v>
      </c>
      <c r="J25" s="182">
        <f t="shared" si="0"/>
        <v>92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181"/>
      <c r="C26" s="43" t="s">
        <v>48</v>
      </c>
      <c r="D26" s="43" t="s">
        <v>49</v>
      </c>
      <c r="E26" s="182" t="s">
        <v>26</v>
      </c>
      <c r="F26" s="164" t="s">
        <v>26</v>
      </c>
      <c r="G26" s="164" t="s">
        <v>26</v>
      </c>
      <c r="H26" s="183" t="s">
        <v>26</v>
      </c>
      <c r="I26" s="43">
        <v>81</v>
      </c>
      <c r="J26" s="182">
        <f t="shared" si="0"/>
        <v>81</v>
      </c>
      <c r="K26" s="164" t="str">
        <f t="shared" si="1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181"/>
      <c r="C27" s="46" t="s">
        <v>50</v>
      </c>
      <c r="D27" s="46" t="s">
        <v>51</v>
      </c>
      <c r="E27" s="182" t="s">
        <v>26</v>
      </c>
      <c r="F27" s="164" t="s">
        <v>26</v>
      </c>
      <c r="G27" s="164" t="s">
        <v>26</v>
      </c>
      <c r="H27" s="183" t="s">
        <v>26</v>
      </c>
      <c r="I27" s="46">
        <v>95</v>
      </c>
      <c r="J27" s="182">
        <f t="shared" si="0"/>
        <v>95</v>
      </c>
      <c r="K27" s="164" t="str">
        <f t="shared" si="1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181"/>
      <c r="C28" s="43" t="s">
        <v>52</v>
      </c>
      <c r="D28" s="43" t="s">
        <v>53</v>
      </c>
      <c r="E28" s="182" t="s">
        <v>26</v>
      </c>
      <c r="F28" s="164" t="s">
        <v>26</v>
      </c>
      <c r="G28" s="164" t="s">
        <v>26</v>
      </c>
      <c r="H28" s="183" t="s">
        <v>26</v>
      </c>
      <c r="I28" s="43">
        <v>93</v>
      </c>
      <c r="J28" s="182">
        <f t="shared" si="0"/>
        <v>93</v>
      </c>
      <c r="K28" s="164" t="str">
        <f t="shared" si="1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181"/>
      <c r="C29" s="46" t="s">
        <v>54</v>
      </c>
      <c r="D29" s="46" t="s">
        <v>55</v>
      </c>
      <c r="E29" s="182" t="s">
        <v>26</v>
      </c>
      <c r="F29" s="164" t="s">
        <v>26</v>
      </c>
      <c r="G29" s="164" t="s">
        <v>26</v>
      </c>
      <c r="H29" s="183" t="s">
        <v>26</v>
      </c>
      <c r="I29" s="46">
        <v>95</v>
      </c>
      <c r="J29" s="182">
        <f t="shared" si="0"/>
        <v>95</v>
      </c>
      <c r="K29" s="164" t="str">
        <f t="shared" si="1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181"/>
      <c r="C30" s="43" t="s">
        <v>56</v>
      </c>
      <c r="D30" s="43" t="s">
        <v>57</v>
      </c>
      <c r="E30" s="182" t="s">
        <v>26</v>
      </c>
      <c r="F30" s="164" t="s">
        <v>26</v>
      </c>
      <c r="G30" s="164" t="s">
        <v>26</v>
      </c>
      <c r="H30" s="183" t="s">
        <v>26</v>
      </c>
      <c r="I30" s="43">
        <v>95</v>
      </c>
      <c r="J30" s="182">
        <f t="shared" si="0"/>
        <v>95</v>
      </c>
      <c r="K30" s="164" t="str">
        <f t="shared" si="1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181"/>
      <c r="C31" s="46" t="s">
        <v>58</v>
      </c>
      <c r="D31" s="46" t="s">
        <v>59</v>
      </c>
      <c r="E31" s="182" t="s">
        <v>26</v>
      </c>
      <c r="F31" s="164" t="s">
        <v>26</v>
      </c>
      <c r="G31" s="164" t="s">
        <v>26</v>
      </c>
      <c r="H31" s="183" t="s">
        <v>26</v>
      </c>
      <c r="I31" s="46">
        <v>94</v>
      </c>
      <c r="J31" s="182">
        <f t="shared" si="0"/>
        <v>94</v>
      </c>
      <c r="K31" s="164" t="str">
        <f t="shared" si="1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181"/>
      <c r="C32" s="43" t="s">
        <v>60</v>
      </c>
      <c r="D32" s="43" t="s">
        <v>61</v>
      </c>
      <c r="E32" s="182" t="s">
        <v>26</v>
      </c>
      <c r="F32" s="164" t="s">
        <v>26</v>
      </c>
      <c r="G32" s="164" t="s">
        <v>26</v>
      </c>
      <c r="H32" s="183" t="s">
        <v>26</v>
      </c>
      <c r="I32" s="43">
        <v>94</v>
      </c>
      <c r="J32" s="182">
        <f t="shared" si="0"/>
        <v>94</v>
      </c>
      <c r="K32" s="164" t="str">
        <f t="shared" si="1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181"/>
      <c r="C33" s="46" t="s">
        <v>62</v>
      </c>
      <c r="D33" s="46" t="s">
        <v>63</v>
      </c>
      <c r="E33" s="182" t="s">
        <v>26</v>
      </c>
      <c r="F33" s="164" t="s">
        <v>26</v>
      </c>
      <c r="G33" s="164" t="s">
        <v>26</v>
      </c>
      <c r="H33" s="183" t="s">
        <v>26</v>
      </c>
      <c r="I33" s="46">
        <v>95</v>
      </c>
      <c r="J33" s="182">
        <f t="shared" si="0"/>
        <v>95</v>
      </c>
      <c r="K33" s="164" t="str">
        <f t="shared" si="1"/>
        <v>Y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181"/>
      <c r="C34" s="43" t="s">
        <v>64</v>
      </c>
      <c r="D34" s="43" t="s">
        <v>65</v>
      </c>
      <c r="E34" s="182" t="s">
        <v>26</v>
      </c>
      <c r="F34" s="164" t="s">
        <v>26</v>
      </c>
      <c r="G34" s="164" t="s">
        <v>26</v>
      </c>
      <c r="H34" s="183" t="s">
        <v>26</v>
      </c>
      <c r="I34" s="43">
        <v>94</v>
      </c>
      <c r="J34" s="182">
        <f t="shared" si="0"/>
        <v>94</v>
      </c>
      <c r="K34" s="164" t="str">
        <f t="shared" si="1"/>
        <v>Y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181"/>
      <c r="C35" s="46" t="s">
        <v>66</v>
      </c>
      <c r="D35" s="46" t="s">
        <v>67</v>
      </c>
      <c r="E35" s="182" t="s">
        <v>26</v>
      </c>
      <c r="F35" s="164" t="s">
        <v>26</v>
      </c>
      <c r="G35" s="164" t="s">
        <v>26</v>
      </c>
      <c r="H35" s="183" t="s">
        <v>26</v>
      </c>
      <c r="I35" s="46">
        <v>94</v>
      </c>
      <c r="J35" s="182">
        <f t="shared" si="0"/>
        <v>94</v>
      </c>
      <c r="K35" s="164" t="str">
        <f t="shared" si="1"/>
        <v>Y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181"/>
      <c r="C36" s="43" t="s">
        <v>68</v>
      </c>
      <c r="D36" s="43" t="s">
        <v>69</v>
      </c>
      <c r="E36" s="182" t="s">
        <v>26</v>
      </c>
      <c r="F36" s="164" t="s">
        <v>26</v>
      </c>
      <c r="G36" s="164" t="s">
        <v>26</v>
      </c>
      <c r="H36" s="183" t="s">
        <v>26</v>
      </c>
      <c r="I36" s="43">
        <v>93</v>
      </c>
      <c r="J36" s="182">
        <f t="shared" si="0"/>
        <v>93</v>
      </c>
      <c r="K36" s="164" t="str">
        <f t="shared" si="1"/>
        <v>Y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181"/>
      <c r="C37" s="46" t="s">
        <v>70</v>
      </c>
      <c r="D37" s="46" t="s">
        <v>71</v>
      </c>
      <c r="E37" s="182" t="s">
        <v>26</v>
      </c>
      <c r="F37" s="164" t="s">
        <v>26</v>
      </c>
      <c r="G37" s="164" t="s">
        <v>26</v>
      </c>
      <c r="H37" s="183" t="s">
        <v>26</v>
      </c>
      <c r="I37" s="46">
        <v>94</v>
      </c>
      <c r="J37" s="182">
        <f t="shared" si="0"/>
        <v>94</v>
      </c>
      <c r="K37" s="164" t="str">
        <f t="shared" si="1"/>
        <v>Y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181"/>
      <c r="C38" s="43" t="s">
        <v>72</v>
      </c>
      <c r="D38" s="43" t="s">
        <v>73</v>
      </c>
      <c r="E38" s="182" t="s">
        <v>26</v>
      </c>
      <c r="F38" s="164" t="s">
        <v>26</v>
      </c>
      <c r="G38" s="164" t="s">
        <v>26</v>
      </c>
      <c r="H38" s="183" t="s">
        <v>26</v>
      </c>
      <c r="I38" s="43">
        <v>92</v>
      </c>
      <c r="J38" s="182">
        <f t="shared" si="0"/>
        <v>92</v>
      </c>
      <c r="K38" s="164" t="str">
        <f t="shared" si="1"/>
        <v>Y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181"/>
      <c r="C39" s="46" t="s">
        <v>74</v>
      </c>
      <c r="D39" s="46" t="s">
        <v>75</v>
      </c>
      <c r="E39" s="182" t="s">
        <v>26</v>
      </c>
      <c r="F39" s="164" t="s">
        <v>26</v>
      </c>
      <c r="G39" s="164" t="s">
        <v>26</v>
      </c>
      <c r="H39" s="183" t="s">
        <v>26</v>
      </c>
      <c r="I39" s="46">
        <v>94</v>
      </c>
      <c r="J39" s="182">
        <f t="shared" si="0"/>
        <v>94</v>
      </c>
      <c r="K39" s="164" t="str">
        <f t="shared" si="1"/>
        <v>Y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2">COUNTIF(E19:E39,"Y")</f>
        <v>21</v>
      </c>
      <c r="F40" s="160">
        <f t="shared" si="2"/>
        <v>21</v>
      </c>
      <c r="G40" s="160">
        <f t="shared" si="2"/>
        <v>21</v>
      </c>
      <c r="H40" s="160">
        <f t="shared" si="2"/>
        <v>21</v>
      </c>
      <c r="I40" s="160"/>
      <c r="J40" s="160"/>
      <c r="K40" s="160">
        <f>COUNTIF(K19:K39,"Y")</f>
        <v>21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100</v>
      </c>
      <c r="F41" s="160">
        <f>(F40/C41)*100</f>
        <v>100</v>
      </c>
      <c r="G41" s="160">
        <f>(G40/C41)*100</f>
        <v>100</v>
      </c>
      <c r="H41" s="160">
        <f>(H40/C41)*100</f>
        <v>100</v>
      </c>
      <c r="I41" s="160"/>
      <c r="J41" s="160"/>
      <c r="K41" s="160">
        <f>(K40/C41)*100</f>
        <v>100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3">IF(E41&lt;=0,"",IF((E41&gt;=60),"Attained","Not-Attained"))</f>
        <v>Attained</v>
      </c>
      <c r="F42" s="179" t="str">
        <f t="shared" si="3"/>
        <v>Attained</v>
      </c>
      <c r="G42" s="179" t="str">
        <f t="shared" si="3"/>
        <v>Attained</v>
      </c>
      <c r="H42" s="179" t="str">
        <f t="shared" si="3"/>
        <v>Attained</v>
      </c>
      <c r="I42" s="160" t="str">
        <f t="shared" si="3"/>
        <v/>
      </c>
      <c r="J42" s="160" t="str">
        <f t="shared" si="3"/>
        <v/>
      </c>
      <c r="K42" s="160" t="str">
        <f t="shared" si="3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266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2</v>
      </c>
      <c r="G6" s="102">
        <v>2</v>
      </c>
      <c r="H6" s="102">
        <v>3</v>
      </c>
      <c r="I6" s="102">
        <v>2</v>
      </c>
      <c r="J6" s="102">
        <v>2</v>
      </c>
      <c r="K6" s="102">
        <v>2</v>
      </c>
      <c r="L6" s="102">
        <v>3</v>
      </c>
      <c r="M6" s="102">
        <v>3</v>
      </c>
      <c r="N6" s="102">
        <v>3</v>
      </c>
      <c r="O6" s="102">
        <v>2</v>
      </c>
      <c r="P6" s="102">
        <v>3</v>
      </c>
      <c r="Q6" s="102">
        <v>3</v>
      </c>
      <c r="R6" s="102">
        <v>2</v>
      </c>
      <c r="S6" s="102">
        <v>2</v>
      </c>
    </row>
    <row r="7" spans="2:19" ht="15.75" customHeight="1">
      <c r="D7" s="100" t="s">
        <v>105</v>
      </c>
      <c r="E7" s="103">
        <v>3</v>
      </c>
      <c r="F7" s="104">
        <v>2</v>
      </c>
      <c r="G7" s="104">
        <v>3</v>
      </c>
      <c r="H7" s="104">
        <v>3</v>
      </c>
      <c r="I7" s="104">
        <v>3</v>
      </c>
      <c r="J7" s="104">
        <v>2</v>
      </c>
      <c r="K7" s="104">
        <v>3</v>
      </c>
      <c r="L7" s="104">
        <v>3</v>
      </c>
      <c r="M7" s="104">
        <v>3</v>
      </c>
      <c r="N7" s="104">
        <v>3</v>
      </c>
      <c r="O7" s="104">
        <v>2</v>
      </c>
      <c r="P7" s="104">
        <v>3</v>
      </c>
      <c r="Q7" s="104">
        <v>3</v>
      </c>
      <c r="R7" s="104">
        <v>3</v>
      </c>
      <c r="S7" s="104">
        <v>3</v>
      </c>
    </row>
    <row r="8" spans="2:19" ht="15.75" customHeight="1">
      <c r="D8" s="100" t="s">
        <v>106</v>
      </c>
      <c r="E8" s="103">
        <v>3</v>
      </c>
      <c r="F8" s="104">
        <v>2</v>
      </c>
      <c r="G8" s="104">
        <v>3</v>
      </c>
      <c r="H8" s="104">
        <v>3</v>
      </c>
      <c r="I8" s="104">
        <v>3</v>
      </c>
      <c r="J8" s="104">
        <v>2</v>
      </c>
      <c r="K8" s="104">
        <v>3</v>
      </c>
      <c r="L8" s="104">
        <v>3</v>
      </c>
      <c r="M8" s="104">
        <v>3</v>
      </c>
      <c r="N8" s="104">
        <v>3</v>
      </c>
      <c r="O8" s="104">
        <v>2</v>
      </c>
      <c r="P8" s="104">
        <v>3</v>
      </c>
      <c r="Q8" s="104">
        <v>3</v>
      </c>
      <c r="R8" s="104">
        <v>3</v>
      </c>
      <c r="S8" s="104">
        <v>3</v>
      </c>
    </row>
    <row r="9" spans="2:19" ht="15.75" customHeight="1">
      <c r="D9" s="100" t="s">
        <v>107</v>
      </c>
      <c r="E9" s="103">
        <v>3</v>
      </c>
      <c r="F9" s="104">
        <v>3</v>
      </c>
      <c r="G9" s="104">
        <v>3</v>
      </c>
      <c r="H9" s="104">
        <v>3</v>
      </c>
      <c r="I9" s="104">
        <v>3</v>
      </c>
      <c r="J9" s="104">
        <v>2</v>
      </c>
      <c r="K9" s="104">
        <v>3</v>
      </c>
      <c r="L9" s="104">
        <v>3</v>
      </c>
      <c r="M9" s="104">
        <v>3</v>
      </c>
      <c r="N9" s="104">
        <v>2</v>
      </c>
      <c r="O9" s="104">
        <v>3</v>
      </c>
      <c r="P9" s="104">
        <v>3</v>
      </c>
      <c r="Q9" s="104">
        <v>3</v>
      </c>
      <c r="R9" s="104">
        <v>2</v>
      </c>
      <c r="S9" s="104">
        <v>3</v>
      </c>
    </row>
    <row r="10" spans="2:19" ht="15.75" customHeight="1">
      <c r="B10" s="85" t="s">
        <v>108</v>
      </c>
      <c r="D10" s="106" t="s">
        <v>109</v>
      </c>
      <c r="E10" s="184">
        <v>3</v>
      </c>
      <c r="F10" s="185">
        <v>2.25</v>
      </c>
      <c r="G10" s="185">
        <v>2.75</v>
      </c>
      <c r="H10" s="185">
        <v>3</v>
      </c>
      <c r="I10" s="185">
        <v>2.75</v>
      </c>
      <c r="J10" s="185">
        <v>2</v>
      </c>
      <c r="K10" s="185">
        <v>2.75</v>
      </c>
      <c r="L10" s="185">
        <v>3</v>
      </c>
      <c r="M10" s="185">
        <v>3</v>
      </c>
      <c r="N10" s="185">
        <v>2.75</v>
      </c>
      <c r="O10" s="185">
        <v>2.25</v>
      </c>
      <c r="P10" s="185">
        <v>3</v>
      </c>
      <c r="Q10" s="185">
        <v>3</v>
      </c>
      <c r="R10" s="185">
        <v>2.5</v>
      </c>
      <c r="S10" s="185">
        <v>2.75</v>
      </c>
    </row>
    <row r="11" spans="2:19" ht="14.25" customHeight="1">
      <c r="B11" s="85" t="s">
        <v>265</v>
      </c>
    </row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SECA1!N19</f>
        <v>3</v>
      </c>
      <c r="D15" s="100" t="s">
        <v>104</v>
      </c>
      <c r="E15" s="108">
        <f t="shared" ref="E15:S15" si="0">($C$15*E6/3)</f>
        <v>3</v>
      </c>
      <c r="F15" s="108">
        <f t="shared" si="0"/>
        <v>2</v>
      </c>
      <c r="G15" s="108">
        <f t="shared" si="0"/>
        <v>2</v>
      </c>
      <c r="H15" s="108">
        <f t="shared" si="0"/>
        <v>3</v>
      </c>
      <c r="I15" s="108">
        <f t="shared" si="0"/>
        <v>2</v>
      </c>
      <c r="J15" s="108">
        <f t="shared" si="0"/>
        <v>2</v>
      </c>
      <c r="K15" s="108">
        <f t="shared" si="0"/>
        <v>2</v>
      </c>
      <c r="L15" s="108">
        <f t="shared" si="0"/>
        <v>3</v>
      </c>
      <c r="M15" s="108">
        <f t="shared" si="0"/>
        <v>3</v>
      </c>
      <c r="N15" s="108">
        <f t="shared" si="0"/>
        <v>3</v>
      </c>
      <c r="O15" s="108">
        <f t="shared" si="0"/>
        <v>2</v>
      </c>
      <c r="P15" s="108">
        <f t="shared" si="0"/>
        <v>3</v>
      </c>
      <c r="Q15" s="108">
        <f t="shared" si="0"/>
        <v>3</v>
      </c>
      <c r="R15" s="108">
        <f t="shared" si="0"/>
        <v>2</v>
      </c>
      <c r="S15" s="108">
        <f t="shared" si="0"/>
        <v>2</v>
      </c>
    </row>
    <row r="16" spans="2:19" ht="15.75" customHeight="1">
      <c r="D16" s="100" t="s">
        <v>105</v>
      </c>
      <c r="E16" s="108">
        <f t="shared" ref="E16:S16" si="1">($C$15*E7/3)</f>
        <v>3</v>
      </c>
      <c r="F16" s="108">
        <f t="shared" si="1"/>
        <v>2</v>
      </c>
      <c r="G16" s="108">
        <f t="shared" si="1"/>
        <v>3</v>
      </c>
      <c r="H16" s="108">
        <f t="shared" si="1"/>
        <v>3</v>
      </c>
      <c r="I16" s="108">
        <f t="shared" si="1"/>
        <v>3</v>
      </c>
      <c r="J16" s="108">
        <f t="shared" si="1"/>
        <v>2</v>
      </c>
      <c r="K16" s="108">
        <f t="shared" si="1"/>
        <v>3</v>
      </c>
      <c r="L16" s="108">
        <f t="shared" si="1"/>
        <v>3</v>
      </c>
      <c r="M16" s="108">
        <f t="shared" si="1"/>
        <v>3</v>
      </c>
      <c r="N16" s="108">
        <f t="shared" si="1"/>
        <v>3</v>
      </c>
      <c r="O16" s="108">
        <f t="shared" si="1"/>
        <v>2</v>
      </c>
      <c r="P16" s="108">
        <f t="shared" si="1"/>
        <v>3</v>
      </c>
      <c r="Q16" s="108">
        <f t="shared" si="1"/>
        <v>3</v>
      </c>
      <c r="R16" s="108">
        <f t="shared" si="1"/>
        <v>3</v>
      </c>
      <c r="S16" s="108">
        <f t="shared" si="1"/>
        <v>3</v>
      </c>
    </row>
    <row r="17" spans="2:19" ht="15.75" customHeight="1">
      <c r="D17" s="100" t="s">
        <v>106</v>
      </c>
      <c r="E17" s="108">
        <f t="shared" ref="E17:S17" si="2">($C$15*E8/3)</f>
        <v>3</v>
      </c>
      <c r="F17" s="108">
        <f t="shared" si="2"/>
        <v>2</v>
      </c>
      <c r="G17" s="108">
        <f t="shared" si="2"/>
        <v>3</v>
      </c>
      <c r="H17" s="108">
        <f t="shared" si="2"/>
        <v>3</v>
      </c>
      <c r="I17" s="108">
        <f t="shared" si="2"/>
        <v>3</v>
      </c>
      <c r="J17" s="108">
        <f t="shared" si="2"/>
        <v>2</v>
      </c>
      <c r="K17" s="108">
        <f t="shared" si="2"/>
        <v>3</v>
      </c>
      <c r="L17" s="108">
        <f t="shared" si="2"/>
        <v>3</v>
      </c>
      <c r="M17" s="108">
        <f t="shared" si="2"/>
        <v>3</v>
      </c>
      <c r="N17" s="108">
        <f t="shared" si="2"/>
        <v>3</v>
      </c>
      <c r="O17" s="108">
        <f t="shared" si="2"/>
        <v>2</v>
      </c>
      <c r="P17" s="108">
        <f t="shared" si="2"/>
        <v>3</v>
      </c>
      <c r="Q17" s="108">
        <f t="shared" si="2"/>
        <v>3</v>
      </c>
      <c r="R17" s="108">
        <f t="shared" si="2"/>
        <v>3</v>
      </c>
      <c r="S17" s="108">
        <f t="shared" si="2"/>
        <v>3</v>
      </c>
    </row>
    <row r="18" spans="2:19" ht="15.75" customHeight="1">
      <c r="D18" s="100" t="s">
        <v>107</v>
      </c>
      <c r="E18" s="108">
        <f t="shared" ref="E18:S18" si="3">($C$15*E9/3)</f>
        <v>3</v>
      </c>
      <c r="F18" s="108">
        <f t="shared" si="3"/>
        <v>3</v>
      </c>
      <c r="G18" s="108">
        <f t="shared" si="3"/>
        <v>3</v>
      </c>
      <c r="H18" s="108">
        <f t="shared" si="3"/>
        <v>3</v>
      </c>
      <c r="I18" s="108">
        <f t="shared" si="3"/>
        <v>3</v>
      </c>
      <c r="J18" s="108">
        <f t="shared" si="3"/>
        <v>2</v>
      </c>
      <c r="K18" s="108">
        <f t="shared" si="3"/>
        <v>3</v>
      </c>
      <c r="L18" s="108">
        <f t="shared" si="3"/>
        <v>3</v>
      </c>
      <c r="M18" s="108">
        <f t="shared" si="3"/>
        <v>3</v>
      </c>
      <c r="N18" s="108">
        <f t="shared" si="3"/>
        <v>2</v>
      </c>
      <c r="O18" s="108">
        <f t="shared" si="3"/>
        <v>3</v>
      </c>
      <c r="P18" s="108">
        <f t="shared" si="3"/>
        <v>3</v>
      </c>
      <c r="Q18" s="108">
        <f t="shared" si="3"/>
        <v>3</v>
      </c>
      <c r="R18" s="108">
        <f t="shared" si="3"/>
        <v>2</v>
      </c>
      <c r="S18" s="108">
        <f t="shared" si="3"/>
        <v>3</v>
      </c>
    </row>
    <row r="19" spans="2:19" ht="15.75" customHeight="1">
      <c r="D19" s="106" t="s">
        <v>109</v>
      </c>
      <c r="E19" s="107">
        <f t="shared" ref="E19:S19" si="4">IFERROR(AVERAGEIF(E15:E18,"&lt;&gt;0",E15:E18),0)</f>
        <v>3</v>
      </c>
      <c r="F19" s="107">
        <f t="shared" si="4"/>
        <v>2.25</v>
      </c>
      <c r="G19" s="107">
        <f t="shared" si="4"/>
        <v>2.75</v>
      </c>
      <c r="H19" s="107">
        <f t="shared" si="4"/>
        <v>3</v>
      </c>
      <c r="I19" s="107">
        <f t="shared" si="4"/>
        <v>2.75</v>
      </c>
      <c r="J19" s="107">
        <f t="shared" si="4"/>
        <v>2</v>
      </c>
      <c r="K19" s="107">
        <f t="shared" si="4"/>
        <v>2.75</v>
      </c>
      <c r="L19" s="107">
        <f t="shared" si="4"/>
        <v>3</v>
      </c>
      <c r="M19" s="107">
        <f t="shared" si="4"/>
        <v>3</v>
      </c>
      <c r="N19" s="107">
        <f t="shared" si="4"/>
        <v>2.75</v>
      </c>
      <c r="O19" s="107">
        <f t="shared" si="4"/>
        <v>2.25</v>
      </c>
      <c r="P19" s="107">
        <f t="shared" si="4"/>
        <v>3</v>
      </c>
      <c r="Q19" s="107">
        <f t="shared" si="4"/>
        <v>3</v>
      </c>
      <c r="R19" s="107">
        <f t="shared" si="4"/>
        <v>2.5</v>
      </c>
      <c r="S19" s="107">
        <f t="shared" si="4"/>
        <v>2.75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5">E10</f>
        <v>3</v>
      </c>
      <c r="F22" s="112">
        <f t="shared" si="5"/>
        <v>2.25</v>
      </c>
      <c r="G22" s="112">
        <f t="shared" si="5"/>
        <v>2.75</v>
      </c>
      <c r="H22" s="112">
        <f t="shared" si="5"/>
        <v>3</v>
      </c>
      <c r="I22" s="112">
        <f t="shared" si="5"/>
        <v>2.75</v>
      </c>
      <c r="J22" s="112">
        <f t="shared" si="5"/>
        <v>2</v>
      </c>
      <c r="K22" s="112">
        <f t="shared" si="5"/>
        <v>2.75</v>
      </c>
      <c r="L22" s="112">
        <f t="shared" si="5"/>
        <v>3</v>
      </c>
      <c r="M22" s="112">
        <f t="shared" si="5"/>
        <v>3</v>
      </c>
      <c r="N22" s="112">
        <f t="shared" si="5"/>
        <v>2.75</v>
      </c>
      <c r="O22" s="112">
        <f t="shared" si="5"/>
        <v>2.25</v>
      </c>
      <c r="P22" s="112">
        <f t="shared" si="5"/>
        <v>3</v>
      </c>
      <c r="Q22" s="112">
        <f t="shared" si="5"/>
        <v>3</v>
      </c>
      <c r="R22" s="112">
        <f t="shared" si="5"/>
        <v>2.5</v>
      </c>
      <c r="S22" s="112">
        <f t="shared" si="5"/>
        <v>2.75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6">E19</f>
        <v>3</v>
      </c>
      <c r="F23" s="114">
        <f t="shared" si="6"/>
        <v>2.25</v>
      </c>
      <c r="G23" s="114">
        <f t="shared" si="6"/>
        <v>2.75</v>
      </c>
      <c r="H23" s="114">
        <f t="shared" si="6"/>
        <v>3</v>
      </c>
      <c r="I23" s="114">
        <f t="shared" si="6"/>
        <v>2.75</v>
      </c>
      <c r="J23" s="114">
        <f t="shared" si="6"/>
        <v>2</v>
      </c>
      <c r="K23" s="114">
        <f t="shared" si="6"/>
        <v>2.75</v>
      </c>
      <c r="L23" s="114">
        <f t="shared" si="6"/>
        <v>3</v>
      </c>
      <c r="M23" s="114">
        <f t="shared" si="6"/>
        <v>3</v>
      </c>
      <c r="N23" s="114">
        <f t="shared" si="6"/>
        <v>2.75</v>
      </c>
      <c r="O23" s="114">
        <f t="shared" si="6"/>
        <v>2.25</v>
      </c>
      <c r="P23" s="114">
        <f t="shared" si="6"/>
        <v>3</v>
      </c>
      <c r="Q23" s="114">
        <f t="shared" si="6"/>
        <v>3</v>
      </c>
      <c r="R23" s="114">
        <f t="shared" si="6"/>
        <v>2.5</v>
      </c>
      <c r="S23" s="114">
        <f t="shared" si="6"/>
        <v>2.75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7">E22-E23</f>
        <v>0</v>
      </c>
      <c r="F25" s="109">
        <f t="shared" si="7"/>
        <v>0</v>
      </c>
      <c r="G25" s="109">
        <f t="shared" si="7"/>
        <v>0</v>
      </c>
      <c r="H25" s="109">
        <f t="shared" si="7"/>
        <v>0</v>
      </c>
      <c r="I25" s="109">
        <f t="shared" si="7"/>
        <v>0</v>
      </c>
      <c r="J25" s="109">
        <f t="shared" si="7"/>
        <v>0</v>
      </c>
      <c r="K25" s="109">
        <f t="shared" si="7"/>
        <v>0</v>
      </c>
      <c r="L25" s="109">
        <f t="shared" si="7"/>
        <v>0</v>
      </c>
      <c r="M25" s="109">
        <f t="shared" si="7"/>
        <v>0</v>
      </c>
      <c r="N25" s="109">
        <f t="shared" si="7"/>
        <v>0</v>
      </c>
      <c r="O25" s="109">
        <f t="shared" si="7"/>
        <v>0</v>
      </c>
      <c r="P25" s="109">
        <f t="shared" si="7"/>
        <v>0</v>
      </c>
      <c r="Q25" s="109">
        <f t="shared" si="7"/>
        <v>0</v>
      </c>
      <c r="R25" s="109">
        <f t="shared" si="7"/>
        <v>0</v>
      </c>
      <c r="S25" s="109">
        <f t="shared" si="7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93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267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146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6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256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4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174" t="s">
        <v>236</v>
      </c>
      <c r="D19" s="175" t="s">
        <v>237</v>
      </c>
      <c r="E19" s="164" t="s">
        <v>26</v>
      </c>
      <c r="F19" s="164" t="s">
        <v>26</v>
      </c>
      <c r="G19" s="164" t="s">
        <v>26</v>
      </c>
      <c r="H19" s="164" t="s">
        <v>26</v>
      </c>
      <c r="I19" s="164">
        <v>95</v>
      </c>
      <c r="J19" s="164">
        <f t="shared" ref="J19:J25" si="0">(I19/100)*100</f>
        <v>95</v>
      </c>
      <c r="K19" s="164" t="str">
        <f t="shared" ref="K19:K25" si="1">IF(J19&lt;=0,"",IF((J19&gt;=60),"Y","N"))</f>
        <v>Y</v>
      </c>
      <c r="L19" s="372">
        <f>(E30+F30+G30+H30)/4</f>
        <v>3</v>
      </c>
      <c r="M19" s="372">
        <f>K30</f>
        <v>3</v>
      </c>
      <c r="N19" s="165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174" t="s">
        <v>239</v>
      </c>
      <c r="D20" s="175" t="s">
        <v>240</v>
      </c>
      <c r="E20" s="164" t="s">
        <v>26</v>
      </c>
      <c r="F20" s="164" t="s">
        <v>26</v>
      </c>
      <c r="G20" s="164" t="s">
        <v>26</v>
      </c>
      <c r="H20" s="164" t="s">
        <v>26</v>
      </c>
      <c r="I20" s="164">
        <v>96</v>
      </c>
      <c r="J20" s="164">
        <f t="shared" si="0"/>
        <v>96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174" t="s">
        <v>241</v>
      </c>
      <c r="D21" s="175" t="s">
        <v>242</v>
      </c>
      <c r="E21" s="164" t="s">
        <v>26</v>
      </c>
      <c r="F21" s="164" t="s">
        <v>26</v>
      </c>
      <c r="G21" s="164" t="s">
        <v>26</v>
      </c>
      <c r="H21" s="164" t="s">
        <v>26</v>
      </c>
      <c r="I21" s="164">
        <v>92</v>
      </c>
      <c r="J21" s="164">
        <f t="shared" si="0"/>
        <v>92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174" t="s">
        <v>243</v>
      </c>
      <c r="D22" s="175" t="s">
        <v>244</v>
      </c>
      <c r="E22" s="164" t="s">
        <v>26</v>
      </c>
      <c r="F22" s="164" t="s">
        <v>26</v>
      </c>
      <c r="G22" s="164" t="s">
        <v>26</v>
      </c>
      <c r="H22" s="164" t="s">
        <v>26</v>
      </c>
      <c r="I22" s="164">
        <v>95</v>
      </c>
      <c r="J22" s="164">
        <f t="shared" si="0"/>
        <v>95</v>
      </c>
      <c r="K22" s="164" t="str">
        <f t="shared" si="1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174" t="s">
        <v>245</v>
      </c>
      <c r="D23" s="175" t="s">
        <v>246</v>
      </c>
      <c r="E23" s="164" t="s">
        <v>26</v>
      </c>
      <c r="F23" s="164" t="s">
        <v>26</v>
      </c>
      <c r="G23" s="164" t="s">
        <v>26</v>
      </c>
      <c r="H23" s="164" t="s">
        <v>26</v>
      </c>
      <c r="I23" s="160">
        <v>93</v>
      </c>
      <c r="J23" s="164">
        <f t="shared" si="0"/>
        <v>93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174" t="s">
        <v>249</v>
      </c>
      <c r="D24" s="175" t="s">
        <v>250</v>
      </c>
      <c r="E24" s="164" t="s">
        <v>26</v>
      </c>
      <c r="F24" s="164" t="s">
        <v>26</v>
      </c>
      <c r="G24" s="164" t="s">
        <v>26</v>
      </c>
      <c r="H24" s="164" t="s">
        <v>26</v>
      </c>
      <c r="I24" s="160">
        <v>92</v>
      </c>
      <c r="J24" s="164">
        <f t="shared" si="0"/>
        <v>92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174" t="s">
        <v>251</v>
      </c>
      <c r="D25" s="175" t="s">
        <v>252</v>
      </c>
      <c r="E25" s="164" t="s">
        <v>26</v>
      </c>
      <c r="F25" s="164" t="s">
        <v>26</v>
      </c>
      <c r="G25" s="164" t="s">
        <v>26</v>
      </c>
      <c r="H25" s="164" t="s">
        <v>26</v>
      </c>
      <c r="I25" s="160">
        <v>85</v>
      </c>
      <c r="J25" s="164">
        <f t="shared" si="0"/>
        <v>85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15.5" customHeight="1">
      <c r="A26" s="337" t="s">
        <v>76</v>
      </c>
      <c r="B26" s="332"/>
      <c r="C26" s="77">
        <f>COUNTA(A19:A25)</f>
        <v>7</v>
      </c>
      <c r="D26" s="176"/>
      <c r="E26" s="160">
        <f t="shared" ref="E26:F26" si="2">COUNTIF(E19:E25,"Y")</f>
        <v>7</v>
      </c>
      <c r="F26" s="160">
        <f t="shared" si="2"/>
        <v>7</v>
      </c>
      <c r="G26" s="160">
        <v>7</v>
      </c>
      <c r="H26" s="160">
        <f>COUNTIF(H19:H25,"Y")</f>
        <v>7</v>
      </c>
      <c r="I26" s="160"/>
      <c r="J26" s="160"/>
      <c r="K26" s="160">
        <f>COUNTIF(K19:K25,"Y")</f>
        <v>7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87.75" customHeight="1">
      <c r="A27" s="383" t="s">
        <v>77</v>
      </c>
      <c r="B27" s="334"/>
      <c r="C27" s="77">
        <v>7</v>
      </c>
      <c r="D27" s="177" t="s">
        <v>78</v>
      </c>
      <c r="E27" s="160">
        <f>(E26/C27)*100</f>
        <v>100</v>
      </c>
      <c r="F27" s="160">
        <f>(F26/C27)*100</f>
        <v>100</v>
      </c>
      <c r="G27" s="160">
        <f>(G26/C27)*100</f>
        <v>100</v>
      </c>
      <c r="H27" s="160">
        <f>(H26/C27)*100</f>
        <v>100</v>
      </c>
      <c r="I27" s="160"/>
      <c r="J27" s="160"/>
      <c r="K27" s="160">
        <f>(K26/C27)*100</f>
        <v>100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39.75" customHeight="1">
      <c r="A28" s="57"/>
      <c r="B28" s="58"/>
      <c r="C28" s="58"/>
      <c r="D28" s="178"/>
      <c r="E28" s="179" t="str">
        <f t="shared" ref="E28:K28" si="3">IF(E27&lt;=0,"",IF((E27&gt;=60),"Attained","Not-Attained"))</f>
        <v>Attained</v>
      </c>
      <c r="F28" s="179" t="str">
        <f t="shared" si="3"/>
        <v>Attained</v>
      </c>
      <c r="G28" s="179" t="str">
        <f t="shared" si="3"/>
        <v>Attained</v>
      </c>
      <c r="H28" s="179" t="str">
        <f t="shared" si="3"/>
        <v>Attained</v>
      </c>
      <c r="I28" s="160" t="str">
        <f t="shared" si="3"/>
        <v/>
      </c>
      <c r="J28" s="160" t="str">
        <f t="shared" si="3"/>
        <v/>
      </c>
      <c r="K28" s="160" t="str">
        <f t="shared" si="3"/>
        <v>Attained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" customHeight="1">
      <c r="A29" s="57"/>
      <c r="B29" s="58"/>
      <c r="C29" s="58"/>
      <c r="D29" s="178"/>
      <c r="E29" s="160"/>
      <c r="F29" s="160"/>
      <c r="G29" s="160"/>
      <c r="H29" s="160"/>
      <c r="I29" s="160"/>
      <c r="J29" s="160"/>
      <c r="K29" s="160"/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" customHeight="1">
      <c r="A30" s="57"/>
      <c r="B30" s="58"/>
      <c r="C30" s="58"/>
      <c r="D30" s="178"/>
      <c r="E30" s="169">
        <v>3</v>
      </c>
      <c r="F30" s="169">
        <v>3</v>
      </c>
      <c r="G30" s="169">
        <v>3</v>
      </c>
      <c r="H30" s="169">
        <v>3</v>
      </c>
      <c r="I30" s="160"/>
      <c r="J30" s="160"/>
      <c r="K30" s="169">
        <v>3</v>
      </c>
      <c r="L30" s="330"/>
      <c r="M30" s="330"/>
      <c r="N30" s="170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" customHeight="1">
      <c r="A31" s="57"/>
      <c r="B31" s="58"/>
      <c r="C31" s="58"/>
      <c r="D31" s="5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" customHeight="1">
      <c r="A32" s="57"/>
      <c r="B32" s="58"/>
      <c r="C32" s="58"/>
      <c r="D32" s="5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" customHeight="1">
      <c r="A33" s="57"/>
      <c r="B33" s="58"/>
      <c r="C33" s="58"/>
      <c r="D33" s="5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" customHeight="1">
      <c r="A34" s="57"/>
      <c r="B34" s="58"/>
      <c r="C34" s="58"/>
      <c r="D34" s="5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" customHeight="1">
      <c r="A35" s="57"/>
      <c r="B35" s="58"/>
      <c r="C35" s="58"/>
      <c r="D35" s="60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" customHeight="1">
      <c r="A36" s="57"/>
      <c r="B36" s="58"/>
      <c r="C36" s="58"/>
      <c r="D36" s="5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" customHeight="1">
      <c r="A37" s="57"/>
      <c r="B37" s="58"/>
      <c r="C37" s="58"/>
      <c r="D37" s="5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" customHeight="1">
      <c r="A38" s="57"/>
      <c r="B38" s="58"/>
      <c r="C38" s="58"/>
      <c r="D38" s="5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57"/>
      <c r="B39" s="61"/>
      <c r="C39" s="61"/>
      <c r="D39" s="61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57"/>
      <c r="B40" s="61"/>
      <c r="C40" s="61"/>
      <c r="D40" s="61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57"/>
      <c r="B41" s="61"/>
      <c r="C41" s="61"/>
      <c r="D41" s="61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57"/>
      <c r="B42" s="61"/>
      <c r="C42" s="61"/>
      <c r="D42" s="61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57"/>
      <c r="B43" s="61"/>
      <c r="C43" s="61"/>
      <c r="D43" s="61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57"/>
      <c r="B44" s="61"/>
      <c r="C44" s="61"/>
      <c r="D44" s="61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57"/>
      <c r="B45" s="61"/>
      <c r="C45" s="61"/>
      <c r="D45" s="61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/>
      <c r="B46" s="61"/>
      <c r="C46" s="61"/>
      <c r="D46" s="61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57"/>
      <c r="B47" s="61"/>
      <c r="C47" s="61"/>
      <c r="D47" s="61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57"/>
      <c r="B48" s="61"/>
      <c r="C48" s="61"/>
      <c r="D48" s="61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57"/>
      <c r="B49" s="61"/>
      <c r="C49" s="61"/>
      <c r="D49" s="61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57"/>
      <c r="B50" s="61"/>
      <c r="C50" s="61"/>
      <c r="D50" s="61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57"/>
      <c r="B51" s="61"/>
      <c r="C51" s="61"/>
      <c r="D51" s="61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57"/>
      <c r="B52" s="61"/>
      <c r="C52" s="61"/>
      <c r="D52" s="61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4.2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4.2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4.2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4.2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4.2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4.2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4.2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3.5" customHeight="1">
      <c r="A104" s="62"/>
      <c r="B104" s="63"/>
      <c r="C104" s="63"/>
      <c r="D104" s="64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3.5" customHeight="1">
      <c r="A105" s="62"/>
      <c r="B105" s="63"/>
      <c r="C105" s="63"/>
      <c r="D105" s="64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3.5" customHeight="1">
      <c r="A106" s="62"/>
      <c r="B106" s="63"/>
      <c r="C106" s="63"/>
      <c r="D106" s="64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3.5" customHeight="1">
      <c r="A107" s="62"/>
      <c r="B107" s="63"/>
      <c r="C107" s="63"/>
      <c r="D107" s="64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3.5" customHeight="1">
      <c r="A108" s="62"/>
      <c r="B108" s="63"/>
      <c r="C108" s="63"/>
      <c r="D108" s="64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3.5" customHeight="1">
      <c r="A109" s="62"/>
      <c r="B109" s="63"/>
      <c r="C109" s="63"/>
      <c r="D109" s="6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3.5" customHeight="1">
      <c r="A110" s="62"/>
      <c r="B110" s="63"/>
      <c r="C110" s="63"/>
      <c r="D110" s="64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3.5" customHeight="1">
      <c r="A111" s="62"/>
      <c r="B111" s="63"/>
      <c r="C111" s="63"/>
      <c r="D111" s="64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3.5" customHeight="1">
      <c r="A112" s="62"/>
      <c r="B112" s="63"/>
      <c r="C112" s="63"/>
      <c r="D112" s="6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3.5" customHeight="1">
      <c r="A113" s="62"/>
      <c r="B113" s="63"/>
      <c r="C113" s="63"/>
      <c r="D113" s="64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3.5" customHeight="1">
      <c r="A114" s="62"/>
      <c r="B114" s="63"/>
      <c r="C114" s="63"/>
      <c r="D114" s="6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3.5" customHeight="1">
      <c r="A115" s="62"/>
      <c r="B115" s="63"/>
      <c r="C115" s="63"/>
      <c r="D115" s="6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3.5" customHeight="1">
      <c r="A116" s="62"/>
      <c r="B116" s="66"/>
      <c r="C116" s="66"/>
      <c r="D116" s="6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3.5" customHeight="1">
      <c r="A117" s="62"/>
      <c r="B117" s="63"/>
      <c r="C117" s="63"/>
      <c r="D117" s="64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4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68"/>
      <c r="B128" s="69"/>
      <c r="C128" s="70"/>
      <c r="D128" s="71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68"/>
      <c r="B129" s="69"/>
      <c r="C129" s="70"/>
      <c r="D129" s="71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68"/>
      <c r="B130" s="69"/>
      <c r="C130" s="70"/>
      <c r="D130" s="71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68"/>
      <c r="B131" s="69"/>
      <c r="C131" s="70"/>
      <c r="D131" s="7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68"/>
      <c r="B132" s="69"/>
      <c r="C132" s="70"/>
      <c r="D132" s="71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68"/>
      <c r="B133" s="69"/>
      <c r="C133" s="70"/>
      <c r="D133" s="71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68"/>
      <c r="B134" s="69"/>
      <c r="C134" s="70"/>
      <c r="D134" s="71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68"/>
      <c r="B135" s="69"/>
      <c r="C135" s="70"/>
      <c r="D135" s="71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68"/>
      <c r="B136" s="69"/>
      <c r="C136" s="70"/>
      <c r="D136" s="71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68"/>
      <c r="B137" s="69"/>
      <c r="C137" s="70"/>
      <c r="D137" s="71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68"/>
      <c r="B138" s="69"/>
      <c r="C138" s="72"/>
      <c r="D138" s="7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68"/>
      <c r="B139" s="69"/>
      <c r="C139" s="72"/>
      <c r="D139" s="7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68"/>
      <c r="B140" s="69"/>
      <c r="C140" s="72"/>
      <c r="D140" s="7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68"/>
      <c r="B141" s="69"/>
      <c r="C141" s="72"/>
      <c r="D141" s="7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>
        <v>146</v>
      </c>
      <c r="B142" s="69"/>
      <c r="C142" s="72"/>
      <c r="D142" s="7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>
        <v>147</v>
      </c>
      <c r="B143" s="69"/>
      <c r="C143" s="72"/>
      <c r="D143" s="7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>
        <v>148</v>
      </c>
      <c r="B144" s="69"/>
      <c r="C144" s="72"/>
      <c r="D144" s="7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>
        <v>149</v>
      </c>
      <c r="B145" s="69"/>
      <c r="C145" s="72"/>
      <c r="D145" s="7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>
        <v>150</v>
      </c>
      <c r="B146" s="69"/>
      <c r="C146" s="72"/>
      <c r="D146" s="7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>
        <v>151</v>
      </c>
      <c r="B147" s="74"/>
      <c r="C147" s="72"/>
      <c r="D147" s="7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>
        <v>152</v>
      </c>
      <c r="B148" s="69"/>
      <c r="C148" s="72"/>
      <c r="D148" s="73"/>
      <c r="E148" s="75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6.5" customHeight="1">
      <c r="A149" s="68">
        <v>153</v>
      </c>
      <c r="B149" s="69"/>
      <c r="C149" s="72"/>
      <c r="D149" s="73"/>
      <c r="E149" s="75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80.25" customHeight="1">
      <c r="A150" s="76"/>
      <c r="B150" s="335" t="s">
        <v>76</v>
      </c>
      <c r="C150" s="336"/>
      <c r="D150" s="77">
        <f>COUNTA(D19:D149)</f>
        <v>8</v>
      </c>
      <c r="E150" s="78" t="s">
        <v>80</v>
      </c>
      <c r="F150" s="79" t="e">
        <f>COUNTIF(#REF!,"3")</f>
        <v>#REF!</v>
      </c>
      <c r="G150" s="79" t="s">
        <v>81</v>
      </c>
      <c r="H150" s="78" t="e">
        <f>COUNTIF(#REF!,"2")</f>
        <v>#REF!</v>
      </c>
      <c r="I150" s="79" t="s">
        <v>82</v>
      </c>
      <c r="J150" s="78" t="e">
        <f>COUNTIF(#REF!,"1")</f>
        <v>#REF!</v>
      </c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72" customHeight="1">
      <c r="A151" s="80"/>
      <c r="B151" s="337" t="s">
        <v>77</v>
      </c>
      <c r="C151" s="332"/>
      <c r="D151" s="77" t="e">
        <f>COUNTIF(#REF!,"&gt;0")</f>
        <v>#REF!</v>
      </c>
      <c r="E151" s="81" t="s">
        <v>78</v>
      </c>
      <c r="F151" s="82" t="e">
        <f>F150/D151*100</f>
        <v>#REF!</v>
      </c>
      <c r="G151" s="83" t="s">
        <v>83</v>
      </c>
      <c r="H151" s="82" t="e">
        <f>H150/D151*100</f>
        <v>#REF!</v>
      </c>
      <c r="I151" s="83" t="s">
        <v>84</v>
      </c>
      <c r="J151" s="82" t="e">
        <f>J150/D151*100</f>
        <v>#REF!</v>
      </c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1" customHeight="1">
      <c r="A152" s="8"/>
      <c r="B152" s="8"/>
      <c r="C152" s="75"/>
      <c r="D152" s="84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75"/>
      <c r="D153" s="84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75"/>
      <c r="D154" s="84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75"/>
      <c r="D155" s="84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75"/>
      <c r="D156" s="84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75"/>
      <c r="D157" s="84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75"/>
      <c r="D158" s="84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75"/>
      <c r="D159" s="84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75"/>
      <c r="D160" s="84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75"/>
      <c r="D161" s="84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75"/>
      <c r="D162" s="84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75"/>
      <c r="D163" s="84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75"/>
      <c r="D164" s="84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75"/>
      <c r="D165" s="84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9">
    <mergeCell ref="L19:L30"/>
    <mergeCell ref="M19:M30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26:B26"/>
    <mergeCell ref="A27:B27"/>
    <mergeCell ref="B150:C150"/>
    <mergeCell ref="B151:C151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AK1000"/>
  <sheetViews>
    <sheetView workbookViewId="0"/>
  </sheetViews>
  <sheetFormatPr defaultColWidth="14.44140625" defaultRowHeight="15" customHeight="1"/>
  <cols>
    <col min="1" max="4" width="8" customWidth="1"/>
    <col min="5" max="5" width="14.6640625" customWidth="1"/>
    <col min="6" max="22" width="8" customWidth="1"/>
    <col min="23" max="23" width="13.109375" customWidth="1"/>
    <col min="24" max="37" width="8" customWidth="1"/>
  </cols>
  <sheetData>
    <row r="1" spans="3:37" ht="14.25" customHeight="1"/>
    <row r="2" spans="3:37" ht="14.25" customHeight="1">
      <c r="G2" s="364" t="s">
        <v>112</v>
      </c>
      <c r="H2" s="365"/>
      <c r="I2" s="365"/>
      <c r="J2" s="365"/>
      <c r="K2" s="365"/>
      <c r="L2" s="365"/>
      <c r="M2" s="365"/>
      <c r="N2" s="365"/>
      <c r="O2" s="365"/>
      <c r="Y2" s="364" t="s">
        <v>112</v>
      </c>
      <c r="Z2" s="365"/>
      <c r="AA2" s="365"/>
      <c r="AB2" s="365"/>
      <c r="AC2" s="365"/>
      <c r="AD2" s="365"/>
      <c r="AE2" s="365"/>
      <c r="AF2" s="365"/>
      <c r="AG2" s="365"/>
    </row>
    <row r="3" spans="3:37" ht="15" customHeight="1">
      <c r="C3" s="366" t="s">
        <v>113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32"/>
      <c r="U3" s="366" t="s">
        <v>113</v>
      </c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32"/>
    </row>
    <row r="4" spans="3:37" ht="14.25" customHeight="1">
      <c r="C4" s="362" t="s">
        <v>114</v>
      </c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32"/>
      <c r="U4" s="367" t="s">
        <v>115</v>
      </c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32"/>
    </row>
    <row r="5" spans="3:37" ht="14.25" customHeight="1">
      <c r="C5" s="360" t="s">
        <v>116</v>
      </c>
      <c r="D5" s="360" t="s">
        <v>117</v>
      </c>
      <c r="E5" s="363" t="s">
        <v>118</v>
      </c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32"/>
      <c r="Q5" s="363" t="s">
        <v>119</v>
      </c>
      <c r="R5" s="340"/>
      <c r="S5" s="332"/>
      <c r="U5" s="360" t="s">
        <v>116</v>
      </c>
      <c r="V5" s="360" t="s">
        <v>117</v>
      </c>
      <c r="W5" s="363" t="s">
        <v>118</v>
      </c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32"/>
      <c r="AI5" s="363" t="s">
        <v>119</v>
      </c>
      <c r="AJ5" s="340"/>
      <c r="AK5" s="332"/>
    </row>
    <row r="6" spans="3:37" ht="14.25" customHeight="1">
      <c r="C6" s="330"/>
      <c r="D6" s="330"/>
      <c r="E6" s="115" t="s">
        <v>120</v>
      </c>
      <c r="F6" s="115" t="s">
        <v>121</v>
      </c>
      <c r="G6" s="115" t="s">
        <v>122</v>
      </c>
      <c r="H6" s="115" t="s">
        <v>123</v>
      </c>
      <c r="I6" s="115" t="s">
        <v>124</v>
      </c>
      <c r="J6" s="115" t="s">
        <v>125</v>
      </c>
      <c r="K6" s="115" t="s">
        <v>126</v>
      </c>
      <c r="L6" s="115" t="s">
        <v>127</v>
      </c>
      <c r="M6" s="115" t="s">
        <v>128</v>
      </c>
      <c r="N6" s="115" t="s">
        <v>129</v>
      </c>
      <c r="O6" s="115" t="s">
        <v>130</v>
      </c>
      <c r="P6" s="115" t="s">
        <v>131</v>
      </c>
      <c r="Q6" s="115" t="s">
        <v>101</v>
      </c>
      <c r="R6" s="115" t="s">
        <v>102</v>
      </c>
      <c r="S6" s="115" t="s">
        <v>103</v>
      </c>
      <c r="U6" s="330"/>
      <c r="V6" s="330"/>
      <c r="W6" s="115" t="s">
        <v>120</v>
      </c>
      <c r="X6" s="115" t="s">
        <v>121</v>
      </c>
      <c r="Y6" s="115" t="s">
        <v>122</v>
      </c>
      <c r="Z6" s="115" t="s">
        <v>123</v>
      </c>
      <c r="AA6" s="115" t="s">
        <v>124</v>
      </c>
      <c r="AB6" s="115" t="s">
        <v>125</v>
      </c>
      <c r="AC6" s="115" t="s">
        <v>126</v>
      </c>
      <c r="AD6" s="115" t="s">
        <v>127</v>
      </c>
      <c r="AE6" s="115" t="s">
        <v>128</v>
      </c>
      <c r="AF6" s="115" t="s">
        <v>129</v>
      </c>
      <c r="AG6" s="115" t="s">
        <v>130</v>
      </c>
      <c r="AH6" s="115" t="s">
        <v>131</v>
      </c>
      <c r="AI6" s="115" t="s">
        <v>101</v>
      </c>
      <c r="AJ6" s="115" t="s">
        <v>102</v>
      </c>
      <c r="AK6" s="115" t="s">
        <v>103</v>
      </c>
    </row>
    <row r="7" spans="3:37" ht="15" customHeight="1">
      <c r="C7" s="361" t="s">
        <v>132</v>
      </c>
      <c r="D7" s="116" t="s">
        <v>110</v>
      </c>
      <c r="E7" s="112">
        <f>'CC1-CO-PO-attainment'!E10</f>
        <v>2.75</v>
      </c>
      <c r="F7" s="112">
        <f>'CC1-CO-PO-attainment'!F10</f>
        <v>1.25</v>
      </c>
      <c r="G7" s="112">
        <f>'CC1-CO-PO-attainment'!G10</f>
        <v>2</v>
      </c>
      <c r="H7" s="112">
        <f>'CC1-CO-PO-attainment'!H10</f>
        <v>2.5</v>
      </c>
      <c r="I7" s="112">
        <f>'CC1-CO-PO-attainment'!I10</f>
        <v>2.25</v>
      </c>
      <c r="J7" s="112">
        <f>'CC1-CO-PO-attainment'!J10</f>
        <v>1.5</v>
      </c>
      <c r="K7" s="112">
        <f>'CC1-CO-PO-attainment'!K10</f>
        <v>2.25</v>
      </c>
      <c r="L7" s="112">
        <f>'CC1-CO-PO-attainment'!L10</f>
        <v>1.25</v>
      </c>
      <c r="M7" s="112">
        <f>'CC1-CO-PO-attainment'!M10</f>
        <v>2.25</v>
      </c>
      <c r="N7" s="112">
        <f>'CC1-CO-PO-attainment'!N10</f>
        <v>1.75</v>
      </c>
      <c r="O7" s="112">
        <f>'CC1-CO-PO-attainment'!O10</f>
        <v>2</v>
      </c>
      <c r="P7" s="112">
        <f>'CC1-CO-PO-attainment'!P10</f>
        <v>2.25</v>
      </c>
      <c r="Q7" s="112">
        <f>'CC1-CO-PO-attainment'!Q10</f>
        <v>2.5</v>
      </c>
      <c r="R7" s="112">
        <f>'CC1-CO-PO-attainment'!R10</f>
        <v>2</v>
      </c>
      <c r="S7" s="112">
        <f>'CC1-CO-PO-attainment'!S10</f>
        <v>1.75</v>
      </c>
      <c r="U7" s="361" t="s">
        <v>132</v>
      </c>
      <c r="V7" s="116" t="s">
        <v>110</v>
      </c>
      <c r="W7" s="114">
        <f>'CC1-CO-PO-attainment'!E23</f>
        <v>2.75</v>
      </c>
      <c r="X7" s="114">
        <f>'CC1-CO-PO-attainment'!F23</f>
        <v>1.25</v>
      </c>
      <c r="Y7" s="114">
        <f>'CC1-CO-PO-attainment'!G23</f>
        <v>2</v>
      </c>
      <c r="Z7" s="114">
        <f>'CC1-CO-PO-attainment'!H23</f>
        <v>2.5</v>
      </c>
      <c r="AA7" s="114">
        <f>'CC1-CO-PO-attainment'!I23</f>
        <v>2.25</v>
      </c>
      <c r="AB7" s="114">
        <f>'CC1-CO-PO-attainment'!J23</f>
        <v>1.5</v>
      </c>
      <c r="AC7" s="114">
        <f>'CC1-CO-PO-attainment'!K23</f>
        <v>2.25</v>
      </c>
      <c r="AD7" s="114">
        <f>'CC1-CO-PO-attainment'!L23</f>
        <v>1.25</v>
      </c>
      <c r="AE7" s="114">
        <f>'CC1-CO-PO-attainment'!M23</f>
        <v>2.25</v>
      </c>
      <c r="AF7" s="114">
        <f>'CC1-CO-PO-attainment'!N23</f>
        <v>1.75</v>
      </c>
      <c r="AG7" s="114">
        <f>'CC1-CO-PO-attainment'!O23</f>
        <v>2</v>
      </c>
      <c r="AH7" s="114">
        <f>'CC1-CO-PO-attainment'!P23</f>
        <v>2.25</v>
      </c>
      <c r="AI7" s="114">
        <f>'CC1-CO-PO-attainment'!Q23</f>
        <v>2.5</v>
      </c>
      <c r="AJ7" s="114">
        <f>'CC1-CO-PO-attainment'!R23</f>
        <v>2</v>
      </c>
      <c r="AK7" s="114">
        <f>'CC1-CO-PO-attainment'!S23</f>
        <v>1.75</v>
      </c>
    </row>
    <row r="8" spans="3:37" ht="15" customHeight="1">
      <c r="C8" s="329"/>
      <c r="D8" s="116" t="s">
        <v>133</v>
      </c>
      <c r="E8" s="112">
        <f>'CC2-CO-PO-attn'!E10</f>
        <v>3</v>
      </c>
      <c r="F8" s="112">
        <f>'CC2-CO-PO-attn'!F10</f>
        <v>1.75</v>
      </c>
      <c r="G8" s="112">
        <f>'CC2-CO-PO-attn'!G10</f>
        <v>2.25</v>
      </c>
      <c r="H8" s="112">
        <f>'CC2-CO-PO-attn'!H10</f>
        <v>2</v>
      </c>
      <c r="I8" s="112">
        <f>'CC2-CO-PO-attn'!I10</f>
        <v>2</v>
      </c>
      <c r="J8" s="112">
        <f>'CC2-CO-PO-attn'!J10</f>
        <v>2.25</v>
      </c>
      <c r="K8" s="112">
        <f>'CC2-CO-PO-attn'!K10</f>
        <v>3</v>
      </c>
      <c r="L8" s="112">
        <f>'CC2-CO-PO-attn'!L10</f>
        <v>1</v>
      </c>
      <c r="M8" s="112">
        <f>'CC2-CO-PO-attn'!M10</f>
        <v>2</v>
      </c>
      <c r="N8" s="112">
        <f>'CC2-CO-PO-attn'!N10</f>
        <v>2</v>
      </c>
      <c r="O8" s="112">
        <f>'CC2-CO-PO-attn'!O10</f>
        <v>2</v>
      </c>
      <c r="P8" s="112">
        <f>'CC2-CO-PO-attn'!P10</f>
        <v>3</v>
      </c>
      <c r="Q8" s="112">
        <f>'CC2-CO-PO-attn'!Q10</f>
        <v>2.5</v>
      </c>
      <c r="R8" s="112">
        <f>'CC2-CO-PO-attn'!R10</f>
        <v>2.5</v>
      </c>
      <c r="S8" s="112">
        <f>'CC2-CO-PO-attn'!S10</f>
        <v>2</v>
      </c>
      <c r="U8" s="329"/>
      <c r="V8" s="116" t="s">
        <v>133</v>
      </c>
      <c r="W8" s="114">
        <f>'CC2-CO-PO-attn'!E23</f>
        <v>3</v>
      </c>
      <c r="X8" s="114">
        <f>'CC2-CO-PO-attn'!F23</f>
        <v>1.75</v>
      </c>
      <c r="Y8" s="114">
        <f>'CC2-CO-PO-attn'!G23</f>
        <v>2.25</v>
      </c>
      <c r="Z8" s="114">
        <f>'CC2-CO-PO-attn'!H23</f>
        <v>2</v>
      </c>
      <c r="AA8" s="114">
        <f>'CC2-CO-PO-attn'!I23</f>
        <v>2</v>
      </c>
      <c r="AB8" s="114">
        <f>'CC2-CO-PO-attn'!J23</f>
        <v>2.25</v>
      </c>
      <c r="AC8" s="114">
        <f>'CC2-CO-PO-attn'!K23</f>
        <v>3</v>
      </c>
      <c r="AD8" s="114">
        <f>'CC2-CO-PO-attn'!L23</f>
        <v>1</v>
      </c>
      <c r="AE8" s="114">
        <f>'CC2-CO-PO-attn'!M23</f>
        <v>2</v>
      </c>
      <c r="AF8" s="114">
        <f>'CC2-CO-PO-attn'!N23</f>
        <v>2</v>
      </c>
      <c r="AG8" s="114">
        <f>'CC2-CO-PO-attn'!O23</f>
        <v>2</v>
      </c>
      <c r="AH8" s="114">
        <f>'CC2-CO-PO-attn'!P23</f>
        <v>3</v>
      </c>
      <c r="AI8" s="114">
        <f>'CC2-CO-PO-attn'!Q23</f>
        <v>2.5</v>
      </c>
      <c r="AJ8" s="114">
        <f>'CC2-CO-PO-attn'!R23</f>
        <v>2.5</v>
      </c>
      <c r="AK8" s="114">
        <f>'CC2-CO-PO-attn'!S23</f>
        <v>2</v>
      </c>
    </row>
    <row r="9" spans="3:37" ht="14.25" customHeight="1">
      <c r="C9" s="329"/>
      <c r="D9" s="116" t="s">
        <v>134</v>
      </c>
      <c r="E9" s="117">
        <f>'GE1-POattn'!E10</f>
        <v>2.5</v>
      </c>
      <c r="F9" s="117">
        <f>'GE1-POattn'!F10</f>
        <v>1.6666666666666667</v>
      </c>
      <c r="G9" s="117">
        <f>'GE1-POattn'!G10</f>
        <v>1.6666666666666667</v>
      </c>
      <c r="H9" s="117">
        <f>'GE1-POattn'!H10</f>
        <v>2</v>
      </c>
      <c r="I9" s="117">
        <f>'GE1-POattn'!I10</f>
        <v>2.25</v>
      </c>
      <c r="J9" s="117">
        <f>'GE1-POattn'!J10</f>
        <v>1</v>
      </c>
      <c r="K9" s="117">
        <f>'GE1-POattn'!K10</f>
        <v>1.5</v>
      </c>
      <c r="L9" s="117">
        <f>'GE1-POattn'!L10</f>
        <v>2.5</v>
      </c>
      <c r="M9" s="117">
        <f>'GE1-POattn'!M10</f>
        <v>3</v>
      </c>
      <c r="N9" s="117">
        <f>'GE1-POattn'!N10</f>
        <v>2.5</v>
      </c>
      <c r="O9" s="117">
        <f>'GE1-POattn'!O10</f>
        <v>1.6666666666666667</v>
      </c>
      <c r="P9" s="117">
        <f>'GE1-POattn'!P10</f>
        <v>2.3333333333333335</v>
      </c>
      <c r="Q9" s="117">
        <f>'GE1-POattn'!Q10</f>
        <v>1.75</v>
      </c>
      <c r="R9" s="117">
        <f>'GE1-POattn'!R10</f>
        <v>1.6666666666666667</v>
      </c>
      <c r="S9" s="117">
        <f>'GE1-POattn'!S10</f>
        <v>1.75</v>
      </c>
      <c r="U9" s="329"/>
      <c r="V9" s="116" t="s">
        <v>134</v>
      </c>
      <c r="W9" s="117">
        <f>'GE1-POattn'!E23</f>
        <v>2.125</v>
      </c>
      <c r="X9" s="117">
        <f>'GE1-POattn'!F23</f>
        <v>1.4166666666666667</v>
      </c>
      <c r="Y9" s="117">
        <f>'GE1-POattn'!G23</f>
        <v>1.4166666666666667</v>
      </c>
      <c r="Z9" s="117">
        <f>'GE1-POattn'!H23</f>
        <v>1.7000000000000002</v>
      </c>
      <c r="AA9" s="117">
        <f>'GE1-POattn'!I23</f>
        <v>1.9125000000000001</v>
      </c>
      <c r="AB9" s="117">
        <f>'GE1-POattn'!J23</f>
        <v>0.85000000000000009</v>
      </c>
      <c r="AC9" s="117">
        <f>'GE1-POattn'!K23</f>
        <v>1.2750000000000001</v>
      </c>
      <c r="AD9" s="117">
        <f>'GE1-POattn'!L23</f>
        <v>2.125</v>
      </c>
      <c r="AE9" s="117">
        <f>'GE1-POattn'!M23</f>
        <v>2.5500000000000003</v>
      </c>
      <c r="AF9" s="117">
        <f>'GE1-POattn'!N23</f>
        <v>2.1250000000000004</v>
      </c>
      <c r="AG9" s="117">
        <f>'GE1-POattn'!O23</f>
        <v>1.4166666666666667</v>
      </c>
      <c r="AH9" s="117">
        <f>'GE1-POattn'!P23</f>
        <v>1.9833333333333334</v>
      </c>
      <c r="AI9" s="117">
        <f>'GE1-POattn'!Q23</f>
        <v>1.4875000000000003</v>
      </c>
      <c r="AJ9" s="117">
        <f>'GE1-POattn'!R23</f>
        <v>1.4166666666666667</v>
      </c>
      <c r="AK9" s="117">
        <f>'GE1-POattn'!S23</f>
        <v>1.4875000000000003</v>
      </c>
    </row>
    <row r="10" spans="3:37" ht="14.25" customHeight="1">
      <c r="C10" s="330"/>
      <c r="D10" s="116" t="s">
        <v>135</v>
      </c>
      <c r="E10" s="118">
        <f>'AECC1-attn'!E10</f>
        <v>2.5</v>
      </c>
      <c r="F10" s="118">
        <f>'AECC1-attn'!F10</f>
        <v>2.5</v>
      </c>
      <c r="G10" s="118">
        <f>'AECC1-attn'!G10</f>
        <v>2</v>
      </c>
      <c r="H10" s="118">
        <f>'AECC1-attn'!H10</f>
        <v>2</v>
      </c>
      <c r="I10" s="118">
        <f>'AECC1-attn'!I10</f>
        <v>1.3333333333333333</v>
      </c>
      <c r="J10" s="118">
        <f>'AECC1-attn'!J10</f>
        <v>2.6666666666666665</v>
      </c>
      <c r="K10" s="118">
        <f>'AECC1-attn'!K10</f>
        <v>2</v>
      </c>
      <c r="L10" s="118">
        <f>'AECC1-attn'!L10</f>
        <v>1.5</v>
      </c>
      <c r="M10" s="118">
        <f>'AECC1-attn'!M10</f>
        <v>2.3333333333333335</v>
      </c>
      <c r="N10" s="118">
        <f>'AECC1-attn'!N10</f>
        <v>2</v>
      </c>
      <c r="O10" s="118">
        <f>'AECC1-attn'!O10</f>
        <v>2.5</v>
      </c>
      <c r="P10" s="118">
        <f>'AECC1-attn'!P10</f>
        <v>2</v>
      </c>
      <c r="Q10" s="118">
        <f>'AECC1-attn'!Q10</f>
        <v>2.6666666666666665</v>
      </c>
      <c r="R10" s="118">
        <f>'AECC1-attn'!R10</f>
        <v>2</v>
      </c>
      <c r="S10" s="118">
        <f>'AECC1-attn'!S10</f>
        <v>1</v>
      </c>
      <c r="U10" s="330"/>
      <c r="V10" s="116" t="s">
        <v>135</v>
      </c>
      <c r="W10" s="118">
        <f>'AECC1-attn'!E23</f>
        <v>2.2500000000000004</v>
      </c>
      <c r="X10" s="118">
        <f>'AECC1-attn'!F23</f>
        <v>2.2500000000000004</v>
      </c>
      <c r="Y10" s="118">
        <f>'AECC1-attn'!G23</f>
        <v>1.8000000000000003</v>
      </c>
      <c r="Z10" s="118">
        <f>'AECC1-attn'!H23</f>
        <v>1.8</v>
      </c>
      <c r="AA10" s="118">
        <f>'AECC1-attn'!I23</f>
        <v>1.2</v>
      </c>
      <c r="AB10" s="118">
        <f>'AECC1-attn'!J23</f>
        <v>2.4000000000000004</v>
      </c>
      <c r="AC10" s="118">
        <f>'AECC1-attn'!K23</f>
        <v>1.8000000000000003</v>
      </c>
      <c r="AD10" s="118">
        <f>'AECC1-attn'!L23</f>
        <v>1.35</v>
      </c>
      <c r="AE10" s="118">
        <f>'AECC1-attn'!M23</f>
        <v>2.1</v>
      </c>
      <c r="AF10" s="118">
        <f>'AECC1-attn'!N23</f>
        <v>1.8000000000000003</v>
      </c>
      <c r="AG10" s="118">
        <f>'AECC1-attn'!O23</f>
        <v>2.2500000000000004</v>
      </c>
      <c r="AH10" s="118">
        <f>'AECC1-attn'!P23</f>
        <v>1.8000000000000005</v>
      </c>
      <c r="AI10" s="118">
        <f>'AECC1-attn'!Q23</f>
        <v>2.4000000000000004</v>
      </c>
      <c r="AJ10" s="118">
        <f>'AECC1-attn'!R23</f>
        <v>1.8000000000000005</v>
      </c>
      <c r="AK10" s="118">
        <f>'AECC1-attn'!S23</f>
        <v>0.9</v>
      </c>
    </row>
    <row r="11" spans="3:37" ht="14.25" customHeight="1">
      <c r="C11" s="361" t="s">
        <v>136</v>
      </c>
      <c r="D11" s="116" t="s">
        <v>137</v>
      </c>
      <c r="E11" s="118">
        <f>'CC3-attn'!E10</f>
        <v>3</v>
      </c>
      <c r="F11" s="118">
        <f>'CC3-attn'!F10</f>
        <v>1.5</v>
      </c>
      <c r="G11" s="118">
        <f>'CC3-attn'!G10</f>
        <v>2.25</v>
      </c>
      <c r="H11" s="118">
        <f>'CC3-attn'!H10</f>
        <v>2</v>
      </c>
      <c r="I11" s="118">
        <f>'CC3-attn'!I10</f>
        <v>2</v>
      </c>
      <c r="J11" s="118">
        <f>'CC3-attn'!J10</f>
        <v>1.75</v>
      </c>
      <c r="K11" s="118">
        <f>'CC3-attn'!K10</f>
        <v>2.75</v>
      </c>
      <c r="L11" s="118">
        <f>'CC3-attn'!L10</f>
        <v>2</v>
      </c>
      <c r="M11" s="118">
        <f>'CC3-attn'!M10</f>
        <v>2.25</v>
      </c>
      <c r="N11" s="118">
        <f>'CC3-attn'!N10</f>
        <v>1.5</v>
      </c>
      <c r="O11" s="118">
        <f>'CC3-attn'!O10</f>
        <v>1.75</v>
      </c>
      <c r="P11" s="118">
        <f>'CC3-attn'!P10</f>
        <v>2.75</v>
      </c>
      <c r="Q11" s="118">
        <f>'CC3-attn'!Q10</f>
        <v>1</v>
      </c>
      <c r="R11" s="118">
        <f>'CC3-attn'!R10</f>
        <v>2</v>
      </c>
      <c r="S11" s="118">
        <f>'CC3-attn'!S10</f>
        <v>2.5</v>
      </c>
      <c r="U11" s="361" t="s">
        <v>136</v>
      </c>
      <c r="V11" s="116" t="s">
        <v>137</v>
      </c>
      <c r="W11" s="118">
        <f>'CC3-attn'!E23</f>
        <v>0</v>
      </c>
      <c r="X11" s="118">
        <f>'CC3-attn'!F23</f>
        <v>0</v>
      </c>
      <c r="Y11" s="118">
        <f>'CC3-attn'!G23</f>
        <v>0</v>
      </c>
      <c r="Z11" s="118">
        <f>'CC3-attn'!H23</f>
        <v>0</v>
      </c>
      <c r="AA11" s="118">
        <f>'CC3-attn'!I23</f>
        <v>0</v>
      </c>
      <c r="AB11" s="118">
        <f>'CC3-attn'!J23</f>
        <v>0</v>
      </c>
      <c r="AC11" s="118">
        <f>'CC3-attn'!K23</f>
        <v>0</v>
      </c>
      <c r="AD11" s="118">
        <f>'CC3-attn'!L23</f>
        <v>0</v>
      </c>
      <c r="AE11" s="118">
        <f>'CC3-attn'!M23</f>
        <v>0</v>
      </c>
      <c r="AF11" s="118">
        <f>'CC3-attn'!N23</f>
        <v>0</v>
      </c>
      <c r="AG11" s="118">
        <f>'CC3-attn'!O23</f>
        <v>0</v>
      </c>
      <c r="AH11" s="118">
        <f>'CC3-attn'!P23</f>
        <v>0</v>
      </c>
      <c r="AI11" s="118">
        <f>'CC3-attn'!Q23</f>
        <v>0</v>
      </c>
      <c r="AJ11" s="118">
        <f>'CC3-attn'!R23</f>
        <v>0</v>
      </c>
      <c r="AK11" s="118">
        <f>'CC3-attn'!S23</f>
        <v>0</v>
      </c>
    </row>
    <row r="12" spans="3:37" ht="14.25" customHeight="1">
      <c r="C12" s="329"/>
      <c r="D12" s="116" t="s">
        <v>138</v>
      </c>
      <c r="E12" s="118">
        <f>'CC4-attn'!E10</f>
        <v>2.75</v>
      </c>
      <c r="F12" s="118">
        <f>'CC4-attn'!F10</f>
        <v>1.5</v>
      </c>
      <c r="G12" s="118">
        <f>'CC4-attn'!G10</f>
        <v>2.5</v>
      </c>
      <c r="H12" s="118">
        <f>'CC4-attn'!H10</f>
        <v>2.75</v>
      </c>
      <c r="I12" s="118">
        <f>'CC4-attn'!I10</f>
        <v>2.75</v>
      </c>
      <c r="J12" s="118">
        <f>'CC4-attn'!J10</f>
        <v>1.25</v>
      </c>
      <c r="K12" s="118">
        <f>'CC4-attn'!K10</f>
        <v>2.5</v>
      </c>
      <c r="L12" s="118">
        <f>'CC4-attn'!L10</f>
        <v>1</v>
      </c>
      <c r="M12" s="118">
        <f>'CC4-attn'!M10</f>
        <v>2.25</v>
      </c>
      <c r="N12" s="118">
        <f>'CC4-attn'!N10</f>
        <v>1.25</v>
      </c>
      <c r="O12" s="118">
        <f>'CC4-attn'!O10</f>
        <v>2.5</v>
      </c>
      <c r="P12" s="118">
        <f>'CC4-attn'!P10</f>
        <v>2.25</v>
      </c>
      <c r="Q12" s="118">
        <f>'CC4-attn'!Q10</f>
        <v>2.5</v>
      </c>
      <c r="R12" s="118">
        <f>'CC4-attn'!R10</f>
        <v>2</v>
      </c>
      <c r="S12" s="118">
        <f>'CC4-attn'!S10</f>
        <v>1.5</v>
      </c>
      <c r="U12" s="329"/>
      <c r="V12" s="116" t="s">
        <v>138</v>
      </c>
      <c r="W12" s="118">
        <f>'CC4-attn'!E23</f>
        <v>0</v>
      </c>
      <c r="X12" s="118">
        <f>'CC4-attn'!F23</f>
        <v>0</v>
      </c>
      <c r="Y12" s="118">
        <f>'CC4-attn'!G23</f>
        <v>0</v>
      </c>
      <c r="Z12" s="118">
        <f>'CC4-attn'!H23</f>
        <v>0</v>
      </c>
      <c r="AA12" s="118">
        <f>'CC4-attn'!I23</f>
        <v>0</v>
      </c>
      <c r="AB12" s="118">
        <f>'CC4-attn'!J23</f>
        <v>0</v>
      </c>
      <c r="AC12" s="118">
        <f>'CC4-attn'!K23</f>
        <v>0</v>
      </c>
      <c r="AD12" s="118">
        <f>'CC4-attn'!L23</f>
        <v>0</v>
      </c>
      <c r="AE12" s="118">
        <f>'CC4-attn'!M23</f>
        <v>0</v>
      </c>
      <c r="AF12" s="118">
        <f>'CC4-attn'!N23</f>
        <v>0</v>
      </c>
      <c r="AG12" s="118">
        <f>'CC4-attn'!O23</f>
        <v>0</v>
      </c>
      <c r="AH12" s="118">
        <f>'CC4-attn'!P23</f>
        <v>0</v>
      </c>
      <c r="AI12" s="118">
        <f>'CC4-attn'!Q23</f>
        <v>0</v>
      </c>
      <c r="AJ12" s="118">
        <f>'CC4-attn'!R23</f>
        <v>0</v>
      </c>
      <c r="AK12" s="118">
        <f>'CC4-attn'!S23</f>
        <v>0</v>
      </c>
    </row>
    <row r="13" spans="3:37" ht="14.25" customHeight="1">
      <c r="C13" s="329"/>
      <c r="D13" s="116" t="s">
        <v>139</v>
      </c>
      <c r="E13" s="119">
        <f>'GE2-attn'!E10</f>
        <v>3</v>
      </c>
      <c r="F13" s="119">
        <f>'GE2-attn'!F10</f>
        <v>2.75</v>
      </c>
      <c r="G13" s="119">
        <f>'GE2-attn'!G10</f>
        <v>1.6666666666666667</v>
      </c>
      <c r="H13" s="119">
        <f>'GE2-attn'!H10</f>
        <v>2.25</v>
      </c>
      <c r="I13" s="119">
        <f>'GE2-attn'!I10</f>
        <v>1</v>
      </c>
      <c r="J13" s="119">
        <f>'GE2-attn'!J10</f>
        <v>3</v>
      </c>
      <c r="K13" s="119">
        <f>'GE2-attn'!K10</f>
        <v>2</v>
      </c>
      <c r="L13" s="119">
        <f>'GE2-attn'!L10</f>
        <v>2</v>
      </c>
      <c r="M13" s="119">
        <f>'GE2-attn'!M10</f>
        <v>2.5</v>
      </c>
      <c r="N13" s="119">
        <f>'GE2-attn'!N10</f>
        <v>7</v>
      </c>
      <c r="O13" s="119">
        <f>'GE2-attn'!O10</f>
        <v>1</v>
      </c>
      <c r="P13" s="119">
        <f>'GE2-attn'!P10</f>
        <v>2.25</v>
      </c>
      <c r="Q13" s="119">
        <f>'GE2-attn'!Q10</f>
        <v>3</v>
      </c>
      <c r="R13" s="119">
        <f>'GE2-attn'!R10</f>
        <v>2.75</v>
      </c>
      <c r="S13" s="119">
        <f>'GE2-attn'!S10</f>
        <v>2.5</v>
      </c>
      <c r="U13" s="329"/>
      <c r="V13" s="116" t="s">
        <v>139</v>
      </c>
      <c r="W13" s="119">
        <f>'GE2-attn'!E23</f>
        <v>2.9500000000000006</v>
      </c>
      <c r="X13" s="119">
        <f>'GE2-attn'!F23</f>
        <v>2.7041666666666671</v>
      </c>
      <c r="Y13" s="119">
        <f>'GE2-attn'!G23</f>
        <v>1.6388888888888891</v>
      </c>
      <c r="Z13" s="119">
        <f>'GE2-attn'!H23</f>
        <v>2.2125000000000004</v>
      </c>
      <c r="AA13" s="119">
        <f>'GE2-attn'!I23</f>
        <v>0.98333333333333339</v>
      </c>
      <c r="AB13" s="119">
        <f>'GE2-attn'!J23</f>
        <v>2.9500000000000006</v>
      </c>
      <c r="AC13" s="119">
        <f>'GE2-attn'!K23</f>
        <v>1.9666666666666668</v>
      </c>
      <c r="AD13" s="119">
        <f>'GE2-attn'!L23</f>
        <v>1.9666666666666668</v>
      </c>
      <c r="AE13" s="119">
        <f>'GE2-attn'!M23</f>
        <v>2.4583333333333339</v>
      </c>
      <c r="AF13" s="119">
        <f>'GE2-attn'!N23</f>
        <v>6.8833333333333346</v>
      </c>
      <c r="AG13" s="119">
        <f>'GE2-attn'!O23</f>
        <v>0.98333333333333339</v>
      </c>
      <c r="AH13" s="119">
        <f>'GE2-attn'!P23</f>
        <v>2.2125000000000004</v>
      </c>
      <c r="AI13" s="119">
        <f>'GE2-attn'!Q23</f>
        <v>2.9500000000000006</v>
      </c>
      <c r="AJ13" s="119">
        <f>'GE2-attn'!R23</f>
        <v>2.7041666666666671</v>
      </c>
      <c r="AK13" s="119">
        <f>'GE2-attn'!S23</f>
        <v>2.4583333333333339</v>
      </c>
    </row>
    <row r="14" spans="3:37" ht="14.25" customHeight="1">
      <c r="C14" s="330"/>
      <c r="D14" s="116" t="s">
        <v>140</v>
      </c>
      <c r="E14" s="120">
        <f>'AECC2-attn'!E10</f>
        <v>1.6666666666666667</v>
      </c>
      <c r="F14" s="120">
        <f>'AECC2-attn'!F10</f>
        <v>2.25</v>
      </c>
      <c r="G14" s="120">
        <f>'AECC2-attn'!G10</f>
        <v>2</v>
      </c>
      <c r="H14" s="120">
        <f>'AECC2-attn'!H10</f>
        <v>2</v>
      </c>
      <c r="I14" s="120">
        <f>'AECC2-attn'!I10</f>
        <v>1.3333333333333333</v>
      </c>
      <c r="J14" s="120">
        <f>'AECC2-attn'!J10</f>
        <v>2.3333333333333335</v>
      </c>
      <c r="K14" s="120">
        <f>'AECC2-attn'!K10</f>
        <v>1</v>
      </c>
      <c r="L14" s="120">
        <f>'AECC2-attn'!L10</f>
        <v>1.6666666666666667</v>
      </c>
      <c r="M14" s="120">
        <f>'AECC2-attn'!M10</f>
        <v>2.3333333333333335</v>
      </c>
      <c r="N14" s="120">
        <f>'AECC2-attn'!N10</f>
        <v>2.75</v>
      </c>
      <c r="O14" s="120">
        <f>'AECC2-attn'!O10</f>
        <v>1.25</v>
      </c>
      <c r="P14" s="120">
        <f>'AECC2-attn'!P10</f>
        <v>1.75</v>
      </c>
      <c r="Q14" s="120">
        <f>'AECC2-attn'!Q10</f>
        <v>1</v>
      </c>
      <c r="R14" s="120">
        <f>'AECC2-attn'!R10</f>
        <v>1.25</v>
      </c>
      <c r="S14" s="120">
        <f>'AECC2-attn'!S10</f>
        <v>2</v>
      </c>
      <c r="U14" s="330"/>
      <c r="V14" s="116" t="s">
        <v>140</v>
      </c>
      <c r="W14" s="120">
        <f>'AECC2-attn'!E23</f>
        <v>1.5277777777777779</v>
      </c>
      <c r="X14" s="120">
        <f>'AECC2-attn'!F23</f>
        <v>2.0625000000000004</v>
      </c>
      <c r="Y14" s="120">
        <f>'AECC2-attn'!G23</f>
        <v>1.8333333333333335</v>
      </c>
      <c r="Z14" s="120">
        <f>'AECC2-attn'!H23</f>
        <v>1.8333333333333337</v>
      </c>
      <c r="AA14" s="120">
        <f>'AECC2-attn'!I23</f>
        <v>1.2222222222222225</v>
      </c>
      <c r="AB14" s="120">
        <f>'AECC2-attn'!J23</f>
        <v>2.1388888888888893</v>
      </c>
      <c r="AC14" s="120">
        <f>'AECC2-attn'!K23</f>
        <v>0.91666666666666685</v>
      </c>
      <c r="AD14" s="120">
        <f>'AECC2-attn'!L23</f>
        <v>1.5277777777777779</v>
      </c>
      <c r="AE14" s="120">
        <f>'AECC2-attn'!M23</f>
        <v>2.1388888888888893</v>
      </c>
      <c r="AF14" s="120">
        <f>'AECC2-attn'!N23</f>
        <v>2.5208333333333335</v>
      </c>
      <c r="AG14" s="120">
        <f>'AECC2-attn'!O23</f>
        <v>1.1458333333333335</v>
      </c>
      <c r="AH14" s="120">
        <f>'AECC2-attn'!P23</f>
        <v>1.604166666666667</v>
      </c>
      <c r="AI14" s="120">
        <f>'AECC2-attn'!Q23</f>
        <v>0.91666666666666685</v>
      </c>
      <c r="AJ14" s="120">
        <f>'AECC2-attn'!R23</f>
        <v>1.1458333333333335</v>
      </c>
      <c r="AK14" s="120">
        <f>'AECC2-attn'!S23</f>
        <v>1.8333333333333337</v>
      </c>
    </row>
    <row r="15" spans="3:37" ht="14.25" customHeight="1">
      <c r="C15" s="361" t="s">
        <v>141</v>
      </c>
      <c r="D15" s="121" t="s">
        <v>142</v>
      </c>
      <c r="E15" s="120">
        <f>'CC5-attn'!E10</f>
        <v>3</v>
      </c>
      <c r="F15" s="120">
        <f>'CC5-attn'!F10</f>
        <v>2</v>
      </c>
      <c r="G15" s="120">
        <f>'CC5-attn'!G10</f>
        <v>2.25</v>
      </c>
      <c r="H15" s="120">
        <f>'CC5-attn'!H10</f>
        <v>1.5</v>
      </c>
      <c r="I15" s="120">
        <f>'CC5-attn'!I10</f>
        <v>1.75</v>
      </c>
      <c r="J15" s="120">
        <f>'CC5-attn'!J10</f>
        <v>1.75</v>
      </c>
      <c r="K15" s="120">
        <f>'CC5-attn'!K10</f>
        <v>3</v>
      </c>
      <c r="L15" s="120">
        <f>'CC5-attn'!L10</f>
        <v>1</v>
      </c>
      <c r="M15" s="120">
        <f>'CC5-attn'!M10</f>
        <v>1.75</v>
      </c>
      <c r="N15" s="120">
        <f>'CC5-attn'!N10</f>
        <v>1</v>
      </c>
      <c r="O15" s="120">
        <f>'CC5-attn'!O10</f>
        <v>1.6666666666666667</v>
      </c>
      <c r="P15" s="120">
        <f>'CC5-attn'!P10</f>
        <v>3</v>
      </c>
      <c r="Q15" s="120">
        <f>'CC5-attn'!Q10</f>
        <v>1</v>
      </c>
      <c r="R15" s="120">
        <f>'CC5-attn'!R10</f>
        <v>1</v>
      </c>
      <c r="S15" s="120">
        <f>'CC5-attn'!S10</f>
        <v>2.5</v>
      </c>
      <c r="U15" s="361" t="s">
        <v>141</v>
      </c>
      <c r="V15" s="121" t="s">
        <v>142</v>
      </c>
      <c r="W15" s="120">
        <f>'CC5-attn'!E23</f>
        <v>3</v>
      </c>
      <c r="X15" s="120">
        <f>'CC5-attn'!F23</f>
        <v>2</v>
      </c>
      <c r="Y15" s="120">
        <f>'CC5-attn'!G23</f>
        <v>2.25</v>
      </c>
      <c r="Z15" s="120">
        <f>'CC5-attn'!H23</f>
        <v>1.5</v>
      </c>
      <c r="AA15" s="120">
        <f>'CC5-attn'!I23</f>
        <v>1.75</v>
      </c>
      <c r="AB15" s="120">
        <f>'CC5-attn'!J23</f>
        <v>1.75</v>
      </c>
      <c r="AC15" s="120">
        <f>'CC5-attn'!K23</f>
        <v>3</v>
      </c>
      <c r="AD15" s="120">
        <f>'CC5-attn'!L23</f>
        <v>1</v>
      </c>
      <c r="AE15" s="120">
        <f>'CC5-attn'!M23</f>
        <v>1.75</v>
      </c>
      <c r="AF15" s="120">
        <f>'CC5-attn'!N23</f>
        <v>1</v>
      </c>
      <c r="AG15" s="120">
        <f>'CC5-attn'!O23</f>
        <v>1.6666666666666667</v>
      </c>
      <c r="AH15" s="120">
        <f>'CC5-attn'!P23</f>
        <v>3</v>
      </c>
      <c r="AI15" s="120">
        <f>'CC5-attn'!Q23</f>
        <v>1</v>
      </c>
      <c r="AJ15" s="120">
        <f>'CC5-attn'!R23</f>
        <v>1</v>
      </c>
      <c r="AK15" s="120">
        <f>'CC5-attn'!S23</f>
        <v>2.5</v>
      </c>
    </row>
    <row r="16" spans="3:37" ht="14.25" customHeight="1">
      <c r="C16" s="329"/>
      <c r="D16" s="121" t="s">
        <v>143</v>
      </c>
      <c r="E16" s="110">
        <f>'CC6-attn'!E10</f>
        <v>3</v>
      </c>
      <c r="F16" s="110">
        <f>'CC6-attn'!F10</f>
        <v>1.75</v>
      </c>
      <c r="G16" s="110">
        <f>'CC6-attn'!G10</f>
        <v>2.75</v>
      </c>
      <c r="H16" s="110">
        <f>'CC6-attn'!H10</f>
        <v>2.75</v>
      </c>
      <c r="I16" s="110">
        <f>'CC6-attn'!I10</f>
        <v>2.5</v>
      </c>
      <c r="J16" s="110">
        <f>'CC6-attn'!J10</f>
        <v>1.5</v>
      </c>
      <c r="K16" s="110">
        <f>'CC6-attn'!K10</f>
        <v>2.75</v>
      </c>
      <c r="L16" s="110">
        <f>'CC6-attn'!L10</f>
        <v>2</v>
      </c>
      <c r="M16" s="110">
        <f>'CC6-attn'!M10</f>
        <v>2.5</v>
      </c>
      <c r="N16" s="110">
        <f>'CC6-attn'!N10</f>
        <v>1.25</v>
      </c>
      <c r="O16" s="110">
        <f>'CC6-attn'!O10</f>
        <v>2.5</v>
      </c>
      <c r="P16" s="110">
        <f>'CC6-attn'!P10</f>
        <v>2.25</v>
      </c>
      <c r="Q16" s="110">
        <f>'CC6-attn'!Q10</f>
        <v>2.5</v>
      </c>
      <c r="R16" s="110">
        <f>'CC6-attn'!R10</f>
        <v>2.75</v>
      </c>
      <c r="S16" s="110">
        <f>'CC6-attn'!S10</f>
        <v>2.25</v>
      </c>
      <c r="U16" s="329"/>
      <c r="V16" s="121" t="s">
        <v>143</v>
      </c>
      <c r="W16" s="110">
        <f>'CC6-attn'!E23</f>
        <v>3</v>
      </c>
      <c r="X16" s="110">
        <f>'CC6-attn'!F23</f>
        <v>1.75</v>
      </c>
      <c r="Y16" s="110">
        <f>'CC6-attn'!G23</f>
        <v>2.75</v>
      </c>
      <c r="Z16" s="110">
        <f>'CC6-attn'!H23</f>
        <v>2.75</v>
      </c>
      <c r="AA16" s="110">
        <f>'CC6-attn'!I23</f>
        <v>2.5</v>
      </c>
      <c r="AB16" s="110">
        <f>'CC6-attn'!J23</f>
        <v>1.5</v>
      </c>
      <c r="AC16" s="110">
        <f>'CC6-attn'!K23</f>
        <v>2.75</v>
      </c>
      <c r="AD16" s="110">
        <f>'CC6-attn'!L23</f>
        <v>2</v>
      </c>
      <c r="AE16" s="110">
        <f>'CC6-attn'!M23</f>
        <v>2.5</v>
      </c>
      <c r="AF16" s="110">
        <f>'CC6-attn'!N23</f>
        <v>1.25</v>
      </c>
      <c r="AG16" s="110">
        <f>'CC6-attn'!O23</f>
        <v>2.5</v>
      </c>
      <c r="AH16" s="110">
        <f>'CC6-attn'!P23</f>
        <v>2.25</v>
      </c>
      <c r="AI16" s="110">
        <f>'CC6-attn'!Q23</f>
        <v>2.5</v>
      </c>
      <c r="AJ16" s="110">
        <f>'CC6-attn'!R23</f>
        <v>2.75</v>
      </c>
      <c r="AK16" s="110">
        <f>'CC6-attn'!S23</f>
        <v>2.25</v>
      </c>
    </row>
    <row r="17" spans="3:37" ht="14.25" customHeight="1">
      <c r="C17" s="329"/>
      <c r="D17" s="121" t="s">
        <v>144</v>
      </c>
      <c r="E17" s="110">
        <f>'CC7-attn'!E10</f>
        <v>3</v>
      </c>
      <c r="F17" s="110">
        <f>'CC7-attn'!F10</f>
        <v>1.75</v>
      </c>
      <c r="G17" s="110">
        <f>'CC7-attn'!G10</f>
        <v>2.25</v>
      </c>
      <c r="H17" s="110">
        <f>'CC7-attn'!H10</f>
        <v>1.5</v>
      </c>
      <c r="I17" s="110">
        <f>'CC7-attn'!I10</f>
        <v>2</v>
      </c>
      <c r="J17" s="110">
        <f>'CC7-attn'!J10</f>
        <v>2</v>
      </c>
      <c r="K17" s="110">
        <f>'CC7-attn'!K10</f>
        <v>3</v>
      </c>
      <c r="L17" s="110">
        <f>'CC7-attn'!L10</f>
        <v>1</v>
      </c>
      <c r="M17" s="110">
        <f>'CC7-attn'!M10</f>
        <v>2.25</v>
      </c>
      <c r="N17" s="110">
        <f>'CC7-attn'!N10</f>
        <v>1</v>
      </c>
      <c r="O17" s="110">
        <f>'CC7-attn'!O10</f>
        <v>2</v>
      </c>
      <c r="P17" s="110">
        <f>'CC7-attn'!P10</f>
        <v>2.25</v>
      </c>
      <c r="Q17" s="110">
        <f>'CC7-attn'!Q10</f>
        <v>1.25</v>
      </c>
      <c r="R17" s="110">
        <f>'CC7-attn'!R10</f>
        <v>1.75</v>
      </c>
      <c r="S17" s="110">
        <f>'CC7-attn'!S10</f>
        <v>3</v>
      </c>
      <c r="U17" s="329"/>
      <c r="V17" s="121" t="s">
        <v>144</v>
      </c>
      <c r="W17" s="110">
        <f>'CC7-attn'!E23</f>
        <v>3</v>
      </c>
      <c r="X17" s="110">
        <f>'CC7-attn'!F23</f>
        <v>1.75</v>
      </c>
      <c r="Y17" s="110">
        <f>'CC7-attn'!G23</f>
        <v>2.25</v>
      </c>
      <c r="Z17" s="110">
        <f>'CC7-attn'!H23</f>
        <v>1.5</v>
      </c>
      <c r="AA17" s="110">
        <f>'CC7-attn'!I23</f>
        <v>2</v>
      </c>
      <c r="AB17" s="110">
        <f>'CC7-attn'!J23</f>
        <v>2</v>
      </c>
      <c r="AC17" s="110">
        <f>'CC7-attn'!K23</f>
        <v>3</v>
      </c>
      <c r="AD17" s="110">
        <f>'CC7-attn'!L23</f>
        <v>1</v>
      </c>
      <c r="AE17" s="110">
        <f>'CC7-attn'!M23</f>
        <v>2.25</v>
      </c>
      <c r="AF17" s="110">
        <f>'CC7-attn'!N23</f>
        <v>1</v>
      </c>
      <c r="AG17" s="110">
        <f>'CC7-attn'!O23</f>
        <v>2</v>
      </c>
      <c r="AH17" s="110">
        <f>'CC7-attn'!P23</f>
        <v>2.25</v>
      </c>
      <c r="AI17" s="110">
        <f>'CC7-attn'!Q23</f>
        <v>1.25</v>
      </c>
      <c r="AJ17" s="110">
        <f>'CC7-attn'!R23</f>
        <v>1.75</v>
      </c>
      <c r="AK17" s="110">
        <f>'CC7-attn'!S23</f>
        <v>3</v>
      </c>
    </row>
    <row r="18" spans="3:37" ht="14.25" customHeight="1">
      <c r="C18" s="329"/>
      <c r="D18" s="121" t="s">
        <v>145</v>
      </c>
      <c r="E18" s="110">
        <f>'SECA1-attn'!E10</f>
        <v>3</v>
      </c>
      <c r="F18" s="110">
        <f>'SECA1-attn'!F10</f>
        <v>2.25</v>
      </c>
      <c r="G18" s="110">
        <f>'SECA1-attn'!G10</f>
        <v>2.75</v>
      </c>
      <c r="H18" s="110">
        <f>'SECA1-attn'!H10</f>
        <v>3</v>
      </c>
      <c r="I18" s="110">
        <f>'SECA1-attn'!I10</f>
        <v>2.75</v>
      </c>
      <c r="J18" s="110">
        <f>'SECA1-attn'!J10</f>
        <v>2</v>
      </c>
      <c r="K18" s="110">
        <f>'SECA1-attn'!K10</f>
        <v>2.75</v>
      </c>
      <c r="L18" s="110">
        <f>'SECA1-attn'!L10</f>
        <v>3</v>
      </c>
      <c r="M18" s="110">
        <f>'SECA1-attn'!M10</f>
        <v>3</v>
      </c>
      <c r="N18" s="110">
        <f>'SECA1-attn'!N10</f>
        <v>2.75</v>
      </c>
      <c r="O18" s="110">
        <f>'SECA1-attn'!O10</f>
        <v>2.25</v>
      </c>
      <c r="P18" s="110">
        <f>'SECA1-attn'!P10</f>
        <v>3</v>
      </c>
      <c r="Q18" s="110">
        <f>'SECA1-attn'!Q10</f>
        <v>3</v>
      </c>
      <c r="R18" s="110">
        <f>'SECA1-attn'!R10</f>
        <v>2.5</v>
      </c>
      <c r="S18" s="110">
        <f>'SECA1-attn'!S10</f>
        <v>2.75</v>
      </c>
      <c r="U18" s="329"/>
      <c r="V18" s="121" t="s">
        <v>145</v>
      </c>
      <c r="W18" s="110">
        <f>'SECA1-attn'!E23</f>
        <v>3</v>
      </c>
      <c r="X18" s="110">
        <f>'SECA1-attn'!F23</f>
        <v>2.25</v>
      </c>
      <c r="Y18" s="110">
        <f>'SECA1-attn'!G23</f>
        <v>2.75</v>
      </c>
      <c r="Z18" s="110">
        <f>'SECA1-attn'!H23</f>
        <v>3</v>
      </c>
      <c r="AA18" s="110">
        <f>'SECA1-attn'!I23</f>
        <v>2.75</v>
      </c>
      <c r="AB18" s="110">
        <f>'SECA1-attn'!J23</f>
        <v>2</v>
      </c>
      <c r="AC18" s="110">
        <f>'SECA1-attn'!K23</f>
        <v>2.75</v>
      </c>
      <c r="AD18" s="110">
        <f>'SECA1-attn'!L23</f>
        <v>3</v>
      </c>
      <c r="AE18" s="110">
        <f>'SECA1-attn'!M23</f>
        <v>3</v>
      </c>
      <c r="AF18" s="110">
        <f>'SECA1-attn'!N23</f>
        <v>2.75</v>
      </c>
      <c r="AG18" s="110">
        <f>'SECA1-attn'!O23</f>
        <v>2.25</v>
      </c>
      <c r="AH18" s="110">
        <f>'SECA1-attn'!P23</f>
        <v>3</v>
      </c>
      <c r="AI18" s="110">
        <f>'SECA1-attn'!Q23</f>
        <v>3</v>
      </c>
      <c r="AJ18" s="110">
        <f>'SECA1-attn'!R23</f>
        <v>2.5</v>
      </c>
      <c r="AK18" s="110">
        <f>'SECA1-attn'!S23</f>
        <v>2.75</v>
      </c>
    </row>
    <row r="19" spans="3:37" ht="14.25" customHeight="1">
      <c r="C19" s="330"/>
      <c r="D19" s="121" t="s">
        <v>146</v>
      </c>
      <c r="E19" s="110">
        <f>'GE3-attn'!E10</f>
        <v>3</v>
      </c>
      <c r="F19" s="110">
        <f>'GE3-attn'!F10</f>
        <v>2.25</v>
      </c>
      <c r="G19" s="110">
        <f>'GE3-attn'!G10</f>
        <v>2</v>
      </c>
      <c r="H19" s="110">
        <f>'GE3-attn'!H10</f>
        <v>2.75</v>
      </c>
      <c r="I19" s="110">
        <f>'GE3-attn'!I10</f>
        <v>2.5</v>
      </c>
      <c r="J19" s="110">
        <f>'GE3-attn'!J10</f>
        <v>1.5</v>
      </c>
      <c r="K19" s="110">
        <f>'GE3-attn'!K10</f>
        <v>1.75</v>
      </c>
      <c r="L19" s="110">
        <f>'GE3-attn'!L10</f>
        <v>2</v>
      </c>
      <c r="M19" s="110">
        <f>'GE3-attn'!M10</f>
        <v>2.5</v>
      </c>
      <c r="N19" s="110">
        <f>'GE3-attn'!N10</f>
        <v>2.25</v>
      </c>
      <c r="O19" s="110">
        <f>'GE3-attn'!O10</f>
        <v>1.75</v>
      </c>
      <c r="P19" s="110">
        <f>'GE3-attn'!P10</f>
        <v>2.5</v>
      </c>
      <c r="Q19" s="110">
        <f>'GE3-attn'!Q10</f>
        <v>2.75</v>
      </c>
      <c r="R19" s="110">
        <f>'GE3-attn'!R10</f>
        <v>1</v>
      </c>
      <c r="S19" s="110">
        <f>'GE3-attn'!S10</f>
        <v>1.5</v>
      </c>
      <c r="U19" s="330"/>
      <c r="V19" s="121" t="s">
        <v>146</v>
      </c>
      <c r="W19" s="110">
        <f>'GE3-attn'!E23</f>
        <v>3</v>
      </c>
      <c r="X19" s="110">
        <f>'GE3-attn'!F23</f>
        <v>2.25</v>
      </c>
      <c r="Y19" s="110">
        <f>'GE3-attn'!G23</f>
        <v>2</v>
      </c>
      <c r="Z19" s="110">
        <f>'GE3-attn'!H23</f>
        <v>2.75</v>
      </c>
      <c r="AA19" s="110">
        <f>'GE3-attn'!I23</f>
        <v>2.5</v>
      </c>
      <c r="AB19" s="110">
        <f>'GE3-attn'!J23</f>
        <v>1.5</v>
      </c>
      <c r="AC19" s="110">
        <f>'GE3-attn'!K23</f>
        <v>1.75</v>
      </c>
      <c r="AD19" s="110">
        <f>'GE3-attn'!L23</f>
        <v>2</v>
      </c>
      <c r="AE19" s="110">
        <f>'GE3-attn'!M23</f>
        <v>2.5</v>
      </c>
      <c r="AF19" s="110">
        <f>'GE3-attn'!N23</f>
        <v>2.25</v>
      </c>
      <c r="AG19" s="110">
        <f>'GE3-attn'!O23</f>
        <v>1.75</v>
      </c>
      <c r="AH19" s="110">
        <f>'GE3-attn'!P23</f>
        <v>2.5</v>
      </c>
      <c r="AI19" s="110">
        <f>'GE3-attn'!Q23</f>
        <v>2.75</v>
      </c>
      <c r="AJ19" s="110">
        <f>'GE3-attn'!R23</f>
        <v>2.5</v>
      </c>
      <c r="AK19" s="110">
        <f>'GE3-attn'!S23</f>
        <v>1.5</v>
      </c>
    </row>
    <row r="20" spans="3:37" ht="14.25" customHeight="1">
      <c r="C20" s="361" t="s">
        <v>147</v>
      </c>
      <c r="D20" s="121" t="s">
        <v>148</v>
      </c>
      <c r="E20" s="110">
        <f>'CC8-attn'!E10</f>
        <v>3</v>
      </c>
      <c r="F20" s="110">
        <f>'CC8-attn'!F10</f>
        <v>2.3333333333333335</v>
      </c>
      <c r="G20" s="110">
        <f>'CC8-attn'!G10</f>
        <v>2.5</v>
      </c>
      <c r="H20" s="110">
        <f>'CC8-attn'!H10</f>
        <v>2.25</v>
      </c>
      <c r="I20" s="110">
        <f>'CC8-attn'!I10</f>
        <v>2.25</v>
      </c>
      <c r="J20" s="110">
        <f>'CC8-attn'!J10</f>
        <v>1.3333333333333333</v>
      </c>
      <c r="K20" s="110">
        <f>'CC8-attn'!K10</f>
        <v>2.5</v>
      </c>
      <c r="L20" s="110">
        <f>'CC8-attn'!L10</f>
        <v>1</v>
      </c>
      <c r="M20" s="110">
        <f>'CC8-attn'!M10</f>
        <v>1.5</v>
      </c>
      <c r="N20" s="110">
        <f>'CC8-attn'!N10</f>
        <v>1.6666666666666667</v>
      </c>
      <c r="O20" s="110">
        <f>'CC8-attn'!O10</f>
        <v>1.75</v>
      </c>
      <c r="P20" s="110">
        <f>'CC8-attn'!P10</f>
        <v>2.5</v>
      </c>
      <c r="Q20" s="110">
        <f>'CC8-attn'!Q10</f>
        <v>2</v>
      </c>
      <c r="R20" s="110">
        <f>'CC8-attn'!R10</f>
        <v>2</v>
      </c>
      <c r="S20" s="110">
        <f>'CC8-attn'!S10</f>
        <v>2</v>
      </c>
      <c r="U20" s="361" t="s">
        <v>147</v>
      </c>
      <c r="V20" s="121" t="s">
        <v>148</v>
      </c>
      <c r="W20" s="110">
        <f>'CC8-attn'!E23</f>
        <v>0.26249999999999996</v>
      </c>
      <c r="X20" s="110">
        <f>'CC8-attn'!F23</f>
        <v>0.20416666666666661</v>
      </c>
      <c r="Y20" s="110">
        <f>'CC8-attn'!G23</f>
        <v>0.21874999999999994</v>
      </c>
      <c r="Z20" s="110">
        <f>'CC8-attn'!H23</f>
        <v>0.19687499999999997</v>
      </c>
      <c r="AA20" s="110">
        <f>'CC8-attn'!I23</f>
        <v>0.19687499999999997</v>
      </c>
      <c r="AB20" s="110">
        <f>'CC8-attn'!J23</f>
        <v>0.11666666666666664</v>
      </c>
      <c r="AC20" s="110">
        <f>'CC8-attn'!K23</f>
        <v>0.21874999999999994</v>
      </c>
      <c r="AD20" s="110">
        <f>'CC8-attn'!L23</f>
        <v>8.7499999999999981E-2</v>
      </c>
      <c r="AE20" s="110">
        <f>'CC8-attn'!M23</f>
        <v>0.13124999999999998</v>
      </c>
      <c r="AF20" s="110">
        <f>'CC8-attn'!N23</f>
        <v>0.14583333333333329</v>
      </c>
      <c r="AG20" s="110">
        <f>'CC8-attn'!O23</f>
        <v>0.15312499999999998</v>
      </c>
      <c r="AH20" s="110">
        <f>'CC8-attn'!P23</f>
        <v>0.21874999999999994</v>
      </c>
      <c r="AI20" s="110">
        <f>'CC8-attn'!Q23</f>
        <v>0.17499999999999996</v>
      </c>
      <c r="AJ20" s="110">
        <f>'CC8-attn'!R23</f>
        <v>0.17499999999999996</v>
      </c>
      <c r="AK20" s="110">
        <f>'CC8-attn'!S23</f>
        <v>0.17499999999999996</v>
      </c>
    </row>
    <row r="21" spans="3:37" ht="14.25" customHeight="1">
      <c r="C21" s="329"/>
      <c r="D21" s="121" t="s">
        <v>149</v>
      </c>
      <c r="E21" s="110">
        <f>'CC9-attn'!E10</f>
        <v>3</v>
      </c>
      <c r="F21" s="110">
        <f>'CC9-attn'!F10</f>
        <v>1.25</v>
      </c>
      <c r="G21" s="110">
        <f>'CC9-attn'!G10</f>
        <v>2.75</v>
      </c>
      <c r="H21" s="110">
        <f>'CC9-attn'!H10</f>
        <v>3</v>
      </c>
      <c r="I21" s="110">
        <f>'CC9-attn'!I10</f>
        <v>2.5</v>
      </c>
      <c r="J21" s="110">
        <f>'CC9-attn'!J10</f>
        <v>1.75</v>
      </c>
      <c r="K21" s="110">
        <f>'CC9-attn'!K10</f>
        <v>2.75</v>
      </c>
      <c r="L21" s="110">
        <f>'CC9-attn'!L10</f>
        <v>1.75</v>
      </c>
      <c r="M21" s="110">
        <f>'CC9-attn'!M10</f>
        <v>2.75</v>
      </c>
      <c r="N21" s="110">
        <f>'CC9-attn'!N10</f>
        <v>2</v>
      </c>
      <c r="O21" s="110">
        <f>'CC9-attn'!O10</f>
        <v>2</v>
      </c>
      <c r="P21" s="110">
        <f>'CC9-attn'!P10</f>
        <v>3</v>
      </c>
      <c r="Q21" s="110">
        <f>'CC9-attn'!Q10</f>
        <v>3</v>
      </c>
      <c r="R21" s="110">
        <f>'CC9-attn'!R10</f>
        <v>3</v>
      </c>
      <c r="S21" s="110">
        <f>'CC9-attn'!S10</f>
        <v>2.25</v>
      </c>
      <c r="U21" s="329"/>
      <c r="V21" s="121" t="s">
        <v>149</v>
      </c>
      <c r="W21" s="110">
        <f>'CC9-attn'!E23</f>
        <v>0.4375</v>
      </c>
      <c r="X21" s="110">
        <f>'CC9-attn'!F23</f>
        <v>0.18229166666666669</v>
      </c>
      <c r="Y21" s="110">
        <f>'CC9-attn'!G23</f>
        <v>0.40104166666666669</v>
      </c>
      <c r="Z21" s="110">
        <f>'CC9-attn'!H23</f>
        <v>0.4375</v>
      </c>
      <c r="AA21" s="110">
        <f>'CC9-attn'!I23</f>
        <v>0.36458333333333337</v>
      </c>
      <c r="AB21" s="110">
        <f>'CC9-attn'!J23</f>
        <v>0.25520833333333337</v>
      </c>
      <c r="AC21" s="110">
        <f>'CC9-attn'!K23</f>
        <v>0.40104166666666669</v>
      </c>
      <c r="AD21" s="110">
        <f>'CC9-attn'!L23</f>
        <v>0.25520833333333337</v>
      </c>
      <c r="AE21" s="110">
        <f>'CC9-attn'!M23</f>
        <v>0.40104166666666669</v>
      </c>
      <c r="AF21" s="110">
        <f>'CC9-attn'!N23</f>
        <v>0.29166666666666669</v>
      </c>
      <c r="AG21" s="110">
        <f>'CC9-attn'!O23</f>
        <v>0.29166666666666669</v>
      </c>
      <c r="AH21" s="110">
        <f>'CC9-attn'!P23</f>
        <v>0.4375</v>
      </c>
      <c r="AI21" s="110">
        <f>'CC9-attn'!Q23</f>
        <v>0.4375</v>
      </c>
      <c r="AJ21" s="110">
        <f>'CC9-attn'!R23</f>
        <v>0.4375</v>
      </c>
      <c r="AK21" s="110">
        <f>'CC9-attn'!S23</f>
        <v>0.32812500000000006</v>
      </c>
    </row>
    <row r="22" spans="3:37" ht="14.25" customHeight="1">
      <c r="C22" s="329"/>
      <c r="D22" s="121" t="s">
        <v>150</v>
      </c>
      <c r="E22" s="110">
        <f>'CC10-attn'!E10</f>
        <v>1.2</v>
      </c>
      <c r="F22" s="110">
        <f>'CC10-attn'!F10</f>
        <v>1.2</v>
      </c>
      <c r="G22" s="110">
        <f>'CC10-attn'!G10</f>
        <v>1.5</v>
      </c>
      <c r="H22" s="110">
        <f>'CC10-attn'!H10</f>
        <v>1.7</v>
      </c>
      <c r="I22" s="110">
        <f>'CC10-attn'!I10</f>
        <v>2</v>
      </c>
      <c r="J22" s="110">
        <f>'CC10-attn'!J10</f>
        <v>1.5</v>
      </c>
      <c r="K22" s="110">
        <f>'CC10-attn'!K10</f>
        <v>1.7</v>
      </c>
      <c r="L22" s="110">
        <f>'CC10-attn'!L10</f>
        <v>1.2</v>
      </c>
      <c r="M22" s="110">
        <f>'CC10-attn'!M10</f>
        <v>1.5</v>
      </c>
      <c r="N22" s="110">
        <f>'CC10-attn'!N10</f>
        <v>1.5</v>
      </c>
      <c r="O22" s="110">
        <f>'CC10-attn'!O10</f>
        <v>2</v>
      </c>
      <c r="P22" s="110">
        <f>'CC10-attn'!P10</f>
        <v>1.5</v>
      </c>
      <c r="Q22" s="110">
        <f>'CC10-attn'!Q10</f>
        <v>1.5</v>
      </c>
      <c r="R22" s="110">
        <f>'CC10-attn'!R10</f>
        <v>1.7</v>
      </c>
      <c r="S22" s="110">
        <f>'CC10-attn'!S10</f>
        <v>1.5</v>
      </c>
      <c r="U22" s="329"/>
      <c r="V22" s="121" t="s">
        <v>150</v>
      </c>
      <c r="W22" s="110">
        <f>'CC10-attn'!E23</f>
        <v>0.52604166666666663</v>
      </c>
      <c r="X22" s="110">
        <f>'CC10-attn'!F23</f>
        <v>0.52604166666666663</v>
      </c>
      <c r="Y22" s="110">
        <f>'CC10-attn'!G23</f>
        <v>0.63124999999999998</v>
      </c>
      <c r="Z22" s="110">
        <f>'CC10-attn'!H23</f>
        <v>0.73645833333333333</v>
      </c>
      <c r="AA22" s="110">
        <f>'CC10-attn'!I23</f>
        <v>0.84166666666666667</v>
      </c>
      <c r="AB22" s="110">
        <f>'CC10-attn'!J23</f>
        <v>0.63124999999999998</v>
      </c>
      <c r="AC22" s="110">
        <f>'CC10-attn'!K23</f>
        <v>0.73645833333333333</v>
      </c>
      <c r="AD22" s="110">
        <f>'CC10-attn'!L23</f>
        <v>0.52604166666666663</v>
      </c>
      <c r="AE22" s="110">
        <f>'CC10-attn'!M23</f>
        <v>0.63124999999999998</v>
      </c>
      <c r="AF22" s="110">
        <f>'CC10-attn'!N23</f>
        <v>0.63124999999999998</v>
      </c>
      <c r="AG22" s="110">
        <f>'CC10-attn'!O23</f>
        <v>0.84166666666666667</v>
      </c>
      <c r="AH22" s="110">
        <f>'CC10-attn'!P23</f>
        <v>0.63124999999999998</v>
      </c>
      <c r="AI22" s="110">
        <f>'CC10-attn'!Q23</f>
        <v>0.63124999999999998</v>
      </c>
      <c r="AJ22" s="110">
        <f>'CC10-attn'!R23</f>
        <v>0.73645833333333333</v>
      </c>
      <c r="AK22" s="110">
        <f>'CC10-attn'!S23</f>
        <v>0.63124999999999998</v>
      </c>
    </row>
    <row r="23" spans="3:37" ht="14.25" customHeight="1">
      <c r="C23" s="329"/>
      <c r="D23" s="121" t="s">
        <v>151</v>
      </c>
      <c r="E23" s="110">
        <f>'SECB1-attn'!E10</f>
        <v>1.75</v>
      </c>
      <c r="F23" s="110">
        <f>'SECB1-attn'!F10</f>
        <v>2.25</v>
      </c>
      <c r="G23" s="110">
        <f>'SECB1-attn'!G10</f>
        <v>2</v>
      </c>
      <c r="H23" s="110">
        <f>'SECB1-attn'!H10</f>
        <v>2</v>
      </c>
      <c r="I23" s="110">
        <f>'SECB1-attn'!I10</f>
        <v>1.3333333333333333</v>
      </c>
      <c r="J23" s="110">
        <f>'SECB1-attn'!J10</f>
        <v>1.75</v>
      </c>
      <c r="K23" s="110">
        <f>'SECB1-attn'!K10</f>
        <v>2</v>
      </c>
      <c r="L23" s="110">
        <f>'SECB1-attn'!L10</f>
        <v>2</v>
      </c>
      <c r="M23" s="110">
        <f>'SECB1-attn'!M10</f>
        <v>2.3333333333333335</v>
      </c>
      <c r="N23" s="110">
        <f>'SECB1-attn'!N10</f>
        <v>1.6666666666666667</v>
      </c>
      <c r="O23" s="110">
        <f>'SECB1-attn'!O10</f>
        <v>1.5</v>
      </c>
      <c r="P23" s="110">
        <f>'SECB1-attn'!P10</f>
        <v>1.5</v>
      </c>
      <c r="Q23" s="110">
        <f>'SECB1-attn'!Q10</f>
        <v>2</v>
      </c>
      <c r="R23" s="110">
        <f>'SECB1-attn'!R10</f>
        <v>2</v>
      </c>
      <c r="S23" s="110">
        <f>'SECB1-attn'!S10</f>
        <v>3</v>
      </c>
      <c r="U23" s="329"/>
      <c r="V23" s="121" t="s">
        <v>152</v>
      </c>
      <c r="W23" s="110">
        <f>'SECB1-attn'!E23</f>
        <v>1.7500000000000004</v>
      </c>
      <c r="X23" s="110">
        <f>'SECB1-attn'!F23</f>
        <v>2.2500000000000004</v>
      </c>
      <c r="Y23" s="110">
        <f>'SECB1-attn'!G23</f>
        <v>2.0000000000000004</v>
      </c>
      <c r="Z23" s="110">
        <f>'SECB1-attn'!H23</f>
        <v>2.0000000000000004</v>
      </c>
      <c r="AA23" s="110">
        <f>'SECB1-attn'!I23</f>
        <v>1.3333333333333337</v>
      </c>
      <c r="AB23" s="110">
        <f>'SECB1-attn'!J23</f>
        <v>1.7500000000000004</v>
      </c>
      <c r="AC23" s="110">
        <f>'SECB1-attn'!K23</f>
        <v>2.0000000000000004</v>
      </c>
      <c r="AD23" s="110">
        <f>'SECB1-attn'!L23</f>
        <v>2.0000000000000004</v>
      </c>
      <c r="AE23" s="110">
        <f>'SECB1-attn'!M23</f>
        <v>2.3333333333333335</v>
      </c>
      <c r="AF23" s="110">
        <f>'SECB1-attn'!N23</f>
        <v>1.666666666666667</v>
      </c>
      <c r="AG23" s="110">
        <f>'SECB1-attn'!O23</f>
        <v>1.5000000000000004</v>
      </c>
      <c r="AH23" s="110">
        <f>'SECB1-attn'!P23</f>
        <v>1.5000000000000002</v>
      </c>
      <c r="AI23" s="110">
        <f>'SECB1-attn'!Q23</f>
        <v>2.0000000000000004</v>
      </c>
      <c r="AJ23" s="110">
        <f>'SECB1-attn'!R23</f>
        <v>2.0000000000000004</v>
      </c>
      <c r="AK23" s="110">
        <f>'SECB1-attn'!S23</f>
        <v>3.0000000000000004</v>
      </c>
    </row>
    <row r="24" spans="3:37" ht="14.25" customHeight="1">
      <c r="C24" s="330"/>
      <c r="D24" s="121" t="s">
        <v>153</v>
      </c>
      <c r="E24" s="110">
        <f>'GE4-attn'!E10</f>
        <v>3</v>
      </c>
      <c r="F24" s="110">
        <f>'GE4-attn'!F10</f>
        <v>2.75</v>
      </c>
      <c r="G24" s="110">
        <f>'GE4-attn'!G10</f>
        <v>1.6666666666666667</v>
      </c>
      <c r="H24" s="110">
        <f>'GE4-attn'!H10</f>
        <v>2.25</v>
      </c>
      <c r="I24" s="110">
        <f>'GE4-attn'!I10</f>
        <v>1</v>
      </c>
      <c r="J24" s="110">
        <f>'GE4-attn'!J10</f>
        <v>3</v>
      </c>
      <c r="K24" s="110">
        <f>'GE4-attn'!K10</f>
        <v>1.6666666666666667</v>
      </c>
      <c r="L24" s="110">
        <f>'GE4-attn'!L10</f>
        <v>2</v>
      </c>
      <c r="M24" s="110">
        <f>'GE4-attn'!M10</f>
        <v>1.5</v>
      </c>
      <c r="N24" s="110">
        <f>'GE4-attn'!N10</f>
        <v>2.25</v>
      </c>
      <c r="O24" s="110">
        <f>'GE4-attn'!O10</f>
        <v>1.25</v>
      </c>
      <c r="P24" s="110">
        <f>'GE4-attn'!P10</f>
        <v>1.5</v>
      </c>
      <c r="Q24" s="110">
        <f>'GE4-attn'!Q10</f>
        <v>3</v>
      </c>
      <c r="R24" s="110">
        <f>'GE4-attn'!R10</f>
        <v>2.5</v>
      </c>
      <c r="S24" s="110">
        <f>'GE4-attn'!S10</f>
        <v>2.25</v>
      </c>
      <c r="U24" s="330"/>
      <c r="V24" s="121" t="s">
        <v>153</v>
      </c>
      <c r="W24" s="110">
        <f>'GE4-attn'!E23</f>
        <v>0.52499999999999991</v>
      </c>
      <c r="X24" s="110">
        <f>'GE4-attn'!F23</f>
        <v>0.4812499999999999</v>
      </c>
      <c r="Y24" s="110">
        <f>'GE4-attn'!G23</f>
        <v>0.29166666666666657</v>
      </c>
      <c r="Z24" s="110">
        <f>'GE4-attn'!H23</f>
        <v>0.39374999999999993</v>
      </c>
      <c r="AA24" s="110">
        <f>'GE4-attn'!I23</f>
        <v>0.17499999999999996</v>
      </c>
      <c r="AB24" s="110">
        <f>'GE4-attn'!J23</f>
        <v>0.52499999999999991</v>
      </c>
      <c r="AC24" s="110">
        <f>'GE4-attn'!K23</f>
        <v>0.29166666666666657</v>
      </c>
      <c r="AD24" s="110">
        <f>'GE4-attn'!L23</f>
        <v>0.34999999999999992</v>
      </c>
      <c r="AE24" s="110">
        <f>'GE4-attn'!M23</f>
        <v>0.26249999999999996</v>
      </c>
      <c r="AF24" s="110">
        <f>'GE4-attn'!N23</f>
        <v>0.39374999999999988</v>
      </c>
      <c r="AG24" s="110">
        <f>'GE4-attn'!O23</f>
        <v>0.21874999999999994</v>
      </c>
      <c r="AH24" s="110">
        <f>'GE4-attn'!P23</f>
        <v>0.26249999999999996</v>
      </c>
      <c r="AI24" s="110">
        <f>'GE4-attn'!Q23</f>
        <v>0.52499999999999991</v>
      </c>
      <c r="AJ24" s="110">
        <f>'GE4-attn'!R23</f>
        <v>0.43749999999999989</v>
      </c>
      <c r="AK24" s="110">
        <f>'GE4-attn'!S23</f>
        <v>0.39374999999999988</v>
      </c>
    </row>
    <row r="25" spans="3:37" ht="14.25" customHeight="1">
      <c r="C25" s="361" t="s">
        <v>154</v>
      </c>
      <c r="D25" s="121" t="s">
        <v>155</v>
      </c>
      <c r="E25" s="110">
        <f>'CC11-attn'!E10</f>
        <v>3</v>
      </c>
      <c r="F25" s="110">
        <f>'CC11-attn'!F10</f>
        <v>1.75</v>
      </c>
      <c r="G25" s="110">
        <f>'CC11-attn'!G10</f>
        <v>2.75</v>
      </c>
      <c r="H25" s="110">
        <f>'CC11-attn'!H10</f>
        <v>2.75</v>
      </c>
      <c r="I25" s="110">
        <f>'CC11-attn'!I10</f>
        <v>2.5</v>
      </c>
      <c r="J25" s="110">
        <f>'CC11-attn'!J10</f>
        <v>1.75</v>
      </c>
      <c r="K25" s="110">
        <f>'CC11-attn'!K10</f>
        <v>3</v>
      </c>
      <c r="L25" s="110">
        <f>'CC11-attn'!L10</f>
        <v>1.5</v>
      </c>
      <c r="M25" s="110">
        <f>'CC11-attn'!M10</f>
        <v>2.5</v>
      </c>
      <c r="N25" s="110">
        <f>'CC11-attn'!N10</f>
        <v>2</v>
      </c>
      <c r="O25" s="110">
        <f>'CC11-attn'!O10</f>
        <v>3</v>
      </c>
      <c r="P25" s="110">
        <f>'CC11-attn'!P10</f>
        <v>2.5</v>
      </c>
      <c r="Q25" s="110">
        <f>'CC11-attn'!Q10</f>
        <v>2.5</v>
      </c>
      <c r="R25" s="110">
        <f>'CC11-attn'!R10</f>
        <v>2.75</v>
      </c>
      <c r="S25" s="110">
        <f>'CC11-attn'!S10</f>
        <v>2.75</v>
      </c>
      <c r="U25" s="361" t="s">
        <v>154</v>
      </c>
      <c r="V25" s="121" t="s">
        <v>155</v>
      </c>
      <c r="W25" s="110">
        <f>'CC11-attn'!E23</f>
        <v>3</v>
      </c>
      <c r="X25" s="110">
        <f>'CC11-attn'!F23</f>
        <v>1.75</v>
      </c>
      <c r="Y25" s="110">
        <f>'CC11-attn'!G23</f>
        <v>2.75</v>
      </c>
      <c r="Z25" s="110">
        <f>'CC11-attn'!H23</f>
        <v>2.75</v>
      </c>
      <c r="AA25" s="110">
        <f>'CC11-attn'!I23</f>
        <v>2.5</v>
      </c>
      <c r="AB25" s="110">
        <f>'CC11-attn'!J23</f>
        <v>1.75</v>
      </c>
      <c r="AC25" s="110">
        <f>'CC11-attn'!K23</f>
        <v>3</v>
      </c>
      <c r="AD25" s="110">
        <f>'CC11-attn'!L23</f>
        <v>1.5</v>
      </c>
      <c r="AE25" s="110">
        <f>'CC11-attn'!M23</f>
        <v>2.5</v>
      </c>
      <c r="AF25" s="110">
        <f>'CC11-attn'!N23</f>
        <v>2</v>
      </c>
      <c r="AG25" s="110">
        <f>'CC11-attn'!O23</f>
        <v>3</v>
      </c>
      <c r="AH25" s="110">
        <f>'CC11-attn'!P23</f>
        <v>2.5</v>
      </c>
      <c r="AI25" s="110">
        <f>'CC11-attn'!Q23</f>
        <v>2.5</v>
      </c>
      <c r="AJ25" s="110">
        <f>'CC11-attn'!R23</f>
        <v>2.75</v>
      </c>
      <c r="AK25" s="110">
        <f>'CC11-attn'!S23</f>
        <v>2.75</v>
      </c>
    </row>
    <row r="26" spans="3:37" ht="14.25" customHeight="1">
      <c r="C26" s="329"/>
      <c r="D26" s="121" t="s">
        <v>156</v>
      </c>
      <c r="E26" s="110">
        <f>'CC12-attn'!E10</f>
        <v>3</v>
      </c>
      <c r="F26" s="110">
        <f>'CC12-attn'!F10</f>
        <v>1</v>
      </c>
      <c r="G26" s="110">
        <f>'CC12-attn'!G10</f>
        <v>2.5</v>
      </c>
      <c r="H26" s="110">
        <f>'CC12-attn'!H10</f>
        <v>2.25</v>
      </c>
      <c r="I26" s="110">
        <f>'CC12-attn'!I10</f>
        <v>2.5</v>
      </c>
      <c r="J26" s="110">
        <f>'CC12-attn'!J10</f>
        <v>1</v>
      </c>
      <c r="K26" s="110">
        <f>'CC12-attn'!K10</f>
        <v>2.5</v>
      </c>
      <c r="L26" s="110">
        <f>'CC12-attn'!L10</f>
        <v>1.5</v>
      </c>
      <c r="M26" s="110">
        <f>'CC12-attn'!M10</f>
        <v>1.25</v>
      </c>
      <c r="N26" s="110">
        <f>'CC12-attn'!N10</f>
        <v>1.6666666666666667</v>
      </c>
      <c r="O26" s="110">
        <f>'CC12-attn'!O10</f>
        <v>1</v>
      </c>
      <c r="P26" s="110">
        <f>'CC12-attn'!P10</f>
        <v>2.5</v>
      </c>
      <c r="Q26" s="110">
        <f>'CC12-attn'!Q10</f>
        <v>2.75</v>
      </c>
      <c r="R26" s="110">
        <f>'CC12-attn'!R10</f>
        <v>2.5</v>
      </c>
      <c r="S26" s="110">
        <f>'CC12-attn'!S10</f>
        <v>2.25</v>
      </c>
      <c r="U26" s="329"/>
      <c r="V26" s="121" t="s">
        <v>156</v>
      </c>
      <c r="W26" s="110">
        <f>'CC12-attn'!E23</f>
        <v>1.6124999999999998</v>
      </c>
      <c r="X26" s="110">
        <f>'CC12-attn'!F23</f>
        <v>0.53749999999999998</v>
      </c>
      <c r="Y26" s="110">
        <f>'CC12-attn'!G23</f>
        <v>1.34375</v>
      </c>
      <c r="Z26" s="110">
        <f>'CC12-attn'!H23</f>
        <v>1.2093749999999999</v>
      </c>
      <c r="AA26" s="110">
        <f>'CC12-attn'!I23</f>
        <v>1.34375</v>
      </c>
      <c r="AB26" s="110">
        <f>'CC12-attn'!J23</f>
        <v>0.53749999999999998</v>
      </c>
      <c r="AC26" s="110">
        <f>'CC12-attn'!K23</f>
        <v>1.34375</v>
      </c>
      <c r="AD26" s="110">
        <f>'CC12-attn'!L23</f>
        <v>0.80624999999999991</v>
      </c>
      <c r="AE26" s="110">
        <f>'CC12-attn'!M23</f>
        <v>0.671875</v>
      </c>
      <c r="AF26" s="110">
        <f>'CC12-attn'!N23</f>
        <v>0.89583333333333337</v>
      </c>
      <c r="AG26" s="110">
        <f>'CC12-attn'!O23</f>
        <v>0.53749999999999998</v>
      </c>
      <c r="AH26" s="110">
        <f>'CC12-attn'!P23</f>
        <v>1.34375</v>
      </c>
      <c r="AI26" s="110">
        <f>'CC12-attn'!Q23</f>
        <v>1.4781249999999999</v>
      </c>
      <c r="AJ26" s="110">
        <f>'CC12-attn'!R23</f>
        <v>1.34375</v>
      </c>
      <c r="AK26" s="110">
        <f>'CC12-attn'!S23</f>
        <v>1.2093750000000001</v>
      </c>
    </row>
    <row r="27" spans="3:37" ht="14.25" customHeight="1">
      <c r="C27" s="329"/>
      <c r="D27" s="121" t="s">
        <v>157</v>
      </c>
      <c r="E27" s="110">
        <f>'DSEA1-attn'!E10</f>
        <v>3</v>
      </c>
      <c r="F27" s="110">
        <f>'DSEA1-attn'!F10</f>
        <v>2</v>
      </c>
      <c r="G27" s="110">
        <f>'DSEA1-attn'!G10</f>
        <v>3</v>
      </c>
      <c r="H27" s="110">
        <f>'DSEA1-attn'!H10</f>
        <v>3</v>
      </c>
      <c r="I27" s="110">
        <f>'DSEA1-attn'!I10</f>
        <v>3</v>
      </c>
      <c r="J27" s="110">
        <f>'DSEA1-attn'!J10</f>
        <v>2.5</v>
      </c>
      <c r="K27" s="110">
        <f>'DSEA1-attn'!K10</f>
        <v>3</v>
      </c>
      <c r="L27" s="110">
        <f>'DSEA1-attn'!L10</f>
        <v>2.25</v>
      </c>
      <c r="M27" s="110">
        <f>'DSEA1-attn'!M10</f>
        <v>2.75</v>
      </c>
      <c r="N27" s="110">
        <f>'DSEA1-attn'!N10</f>
        <v>2</v>
      </c>
      <c r="O27" s="110">
        <f>'DSEA1-attn'!O10</f>
        <v>2.5</v>
      </c>
      <c r="P27" s="110">
        <f>'DSEA1-attn'!P10</f>
        <v>3</v>
      </c>
      <c r="Q27" s="110">
        <f>'DSEA1-attn'!Q10</f>
        <v>3</v>
      </c>
      <c r="R27" s="110">
        <f>'DSEA1-attn'!R10</f>
        <v>3</v>
      </c>
      <c r="S27" s="110">
        <f>'DSEA1-attn'!S10</f>
        <v>2.75</v>
      </c>
      <c r="U27" s="329"/>
      <c r="V27" s="121" t="s">
        <v>157</v>
      </c>
      <c r="W27" s="110">
        <f>'DSEA1-attn'!E23</f>
        <v>3</v>
      </c>
      <c r="X27" s="110">
        <f>'DSEA1-attn'!F23</f>
        <v>2</v>
      </c>
      <c r="Y27" s="110">
        <f>'DSEA1-attn'!G23</f>
        <v>3</v>
      </c>
      <c r="Z27" s="110">
        <f>'DSEA1-attn'!H23</f>
        <v>3</v>
      </c>
      <c r="AA27" s="110">
        <f>'DSEA1-attn'!I23</f>
        <v>3</v>
      </c>
      <c r="AB27" s="110">
        <f>'DSEA1-attn'!J23</f>
        <v>2.5</v>
      </c>
      <c r="AC27" s="110">
        <f>'DSEA1-attn'!K23</f>
        <v>3</v>
      </c>
      <c r="AD27" s="110">
        <f>'DSEA1-attn'!L23</f>
        <v>2.25</v>
      </c>
      <c r="AE27" s="110">
        <f>'DSEA1-attn'!M23</f>
        <v>2.75</v>
      </c>
      <c r="AF27" s="110">
        <f>'DSEA1-attn'!N23</f>
        <v>2</v>
      </c>
      <c r="AG27" s="110">
        <f>'DSEA1-attn'!O23</f>
        <v>2.5</v>
      </c>
      <c r="AH27" s="110">
        <f>'DSEA1-attn'!P23</f>
        <v>3</v>
      </c>
      <c r="AI27" s="110">
        <f>'DSEA1-attn'!Q23</f>
        <v>3</v>
      </c>
      <c r="AJ27" s="110">
        <f>'DSEA1-attn'!R23</f>
        <v>3</v>
      </c>
      <c r="AK27" s="110">
        <f>'DSEA1-attn'!S23</f>
        <v>2.75</v>
      </c>
    </row>
    <row r="28" spans="3:37" ht="14.25" customHeight="1">
      <c r="C28" s="330"/>
      <c r="D28" s="121" t="s">
        <v>158</v>
      </c>
      <c r="E28" s="110">
        <f>'DSEB1-attn'!E10</f>
        <v>2.75</v>
      </c>
      <c r="F28" s="110">
        <f>'DSEB1-attn'!F10</f>
        <v>1</v>
      </c>
      <c r="G28" s="110">
        <f>'DSEB1-attn'!G10</f>
        <v>2.75</v>
      </c>
      <c r="H28" s="110">
        <f>'DSEB1-attn'!H10</f>
        <v>2.75</v>
      </c>
      <c r="I28" s="110">
        <f>'DSEB1-attn'!I10</f>
        <v>2.25</v>
      </c>
      <c r="J28" s="110">
        <f>'DSEB1-attn'!J10</f>
        <v>1.5</v>
      </c>
      <c r="K28" s="110">
        <f>'DSEB1-attn'!K10</f>
        <v>3</v>
      </c>
      <c r="L28" s="110">
        <f>'DSEB1-attn'!L10</f>
        <v>1</v>
      </c>
      <c r="M28" s="110">
        <f>'DSEB1-attn'!M10</f>
        <v>2.25</v>
      </c>
      <c r="N28" s="110">
        <f>'DSEB1-attn'!N10</f>
        <v>1</v>
      </c>
      <c r="O28" s="110">
        <f>'DSEB1-attn'!O10</f>
        <v>1</v>
      </c>
      <c r="P28" s="110">
        <f>'DSEB1-attn'!P10</f>
        <v>2.5</v>
      </c>
      <c r="Q28" s="110">
        <f>'DSEB1-attn'!Q10</f>
        <v>2.5</v>
      </c>
      <c r="R28" s="110">
        <f>'DSEB1-attn'!R10</f>
        <v>2.25</v>
      </c>
      <c r="S28" s="110">
        <f>'DSEB1-attn'!S10</f>
        <v>2.5</v>
      </c>
      <c r="U28" s="330"/>
      <c r="V28" s="121" t="s">
        <v>158</v>
      </c>
      <c r="W28" s="110">
        <f>'DSEB1-attn'!E23</f>
        <v>2.6697916666666668</v>
      </c>
      <c r="X28" s="110">
        <f>'DSEB1-attn'!F23</f>
        <v>0.97083333333333333</v>
      </c>
      <c r="Y28" s="110">
        <f>'DSEB1-attn'!G23</f>
        <v>2.6697916666666668</v>
      </c>
      <c r="Z28" s="110">
        <f>'DSEB1-attn'!H23</f>
        <v>2.6697916666666668</v>
      </c>
      <c r="AA28" s="110">
        <f>'DSEB1-attn'!I23</f>
        <v>2.1843750000000002</v>
      </c>
      <c r="AB28" s="110">
        <f>'DSEB1-attn'!J23</f>
        <v>1.45625</v>
      </c>
      <c r="AC28" s="110">
        <f>'DSEB1-attn'!K23</f>
        <v>2.9125000000000001</v>
      </c>
      <c r="AD28" s="110">
        <f>'DSEB1-attn'!L23</f>
        <v>0.97083333333333333</v>
      </c>
      <c r="AE28" s="110">
        <f>'DSEB1-attn'!M23</f>
        <v>2.1843750000000002</v>
      </c>
      <c r="AF28" s="110">
        <f>'DSEB1-attn'!N23</f>
        <v>0.97083333333333333</v>
      </c>
      <c r="AG28" s="110">
        <f>'DSEB1-attn'!O23</f>
        <v>0.97083333333333333</v>
      </c>
      <c r="AH28" s="110">
        <f>'DSEB1-attn'!P23</f>
        <v>2.4270833333333335</v>
      </c>
      <c r="AI28" s="110">
        <f>'DSEB1-attn'!Q23</f>
        <v>2.4270833333333335</v>
      </c>
      <c r="AJ28" s="110">
        <f>'DSEB1-attn'!R23</f>
        <v>2.1843750000000002</v>
      </c>
      <c r="AK28" s="110">
        <f>'DSEB1-attn'!S23</f>
        <v>2.4270833333333335</v>
      </c>
    </row>
    <row r="29" spans="3:37" ht="14.25" customHeight="1">
      <c r="C29" s="361" t="s">
        <v>159</v>
      </c>
      <c r="D29" s="121" t="s">
        <v>160</v>
      </c>
      <c r="E29" s="110">
        <f>'CC13-attn'!E10</f>
        <v>2.75</v>
      </c>
      <c r="F29" s="110">
        <f>'CC13-attn'!F10</f>
        <v>1</v>
      </c>
      <c r="G29" s="110">
        <f>'CC13-attn'!G10</f>
        <v>2.5</v>
      </c>
      <c r="H29" s="110">
        <f>'CC13-attn'!H10</f>
        <v>2.5</v>
      </c>
      <c r="I29" s="110">
        <f>'CC13-attn'!I10</f>
        <v>2.5</v>
      </c>
      <c r="J29" s="110">
        <f>'CC13-attn'!J10</f>
        <v>1</v>
      </c>
      <c r="K29" s="110">
        <f>'CC13-attn'!K10</f>
        <v>2.75</v>
      </c>
      <c r="L29" s="110">
        <f>'CC13-attn'!L10</f>
        <v>1</v>
      </c>
      <c r="M29" s="110">
        <f>'CC13-attn'!M10</f>
        <v>1.5</v>
      </c>
      <c r="N29" s="110">
        <f>'CC13-attn'!N10</f>
        <v>1</v>
      </c>
      <c r="O29" s="110">
        <f>'CC13-attn'!O10</f>
        <v>1</v>
      </c>
      <c r="P29" s="110">
        <f>'CC13-attn'!P10</f>
        <v>2.25</v>
      </c>
      <c r="Q29" s="110">
        <f>'CC13-attn'!Q10</f>
        <v>2.75</v>
      </c>
      <c r="R29" s="110">
        <f>'CC13-attn'!R10</f>
        <v>2.75</v>
      </c>
      <c r="S29" s="110">
        <f>'CC13-attn'!S10</f>
        <v>2.75</v>
      </c>
      <c r="U29" s="361" t="s">
        <v>159</v>
      </c>
      <c r="V29" s="121" t="s">
        <v>160</v>
      </c>
      <c r="W29" s="110">
        <f>'CC13-attn'!E23</f>
        <v>1.4781249999999999</v>
      </c>
      <c r="X29" s="110">
        <f>'CC13-attn'!F23</f>
        <v>0.53749999999999998</v>
      </c>
      <c r="Y29" s="110">
        <f>'CC13-attn'!G23</f>
        <v>1.34375</v>
      </c>
      <c r="Z29" s="110">
        <f>'CC13-attn'!H23</f>
        <v>1.34375</v>
      </c>
      <c r="AA29" s="110">
        <f>'CC13-attn'!I23</f>
        <v>1.34375</v>
      </c>
      <c r="AB29" s="110">
        <f>'CC13-attn'!J23</f>
        <v>0.53749999999999998</v>
      </c>
      <c r="AC29" s="110">
        <f>'CC13-attn'!K23</f>
        <v>1.4781249999999999</v>
      </c>
      <c r="AD29" s="110">
        <f>'CC13-attn'!L23</f>
        <v>0.53749999999999998</v>
      </c>
      <c r="AE29" s="110">
        <f>'CC13-attn'!M23</f>
        <v>0.80624999999999991</v>
      </c>
      <c r="AF29" s="110">
        <f>'CC13-attn'!N23</f>
        <v>0.53749999999999998</v>
      </c>
      <c r="AG29" s="110">
        <f>'CC13-attn'!O23</f>
        <v>0.53749999999999998</v>
      </c>
      <c r="AH29" s="110">
        <f>'CC13-attn'!P23</f>
        <v>1.2093750000000001</v>
      </c>
      <c r="AI29" s="110">
        <f>'CC13-attn'!Q23</f>
        <v>1.4781249999999999</v>
      </c>
      <c r="AJ29" s="110">
        <f>'CC13-attn'!R23</f>
        <v>1.4781249999999999</v>
      </c>
      <c r="AK29" s="110">
        <f>'CC13-attn'!S23</f>
        <v>1.4781249999999999</v>
      </c>
    </row>
    <row r="30" spans="3:37" ht="14.25" customHeight="1">
      <c r="C30" s="329"/>
      <c r="D30" s="121" t="s">
        <v>161</v>
      </c>
      <c r="E30" s="110">
        <f>'CC14-attn'!E10</f>
        <v>3</v>
      </c>
      <c r="F30" s="110">
        <f>'CC14-attn'!F10</f>
        <v>1.75</v>
      </c>
      <c r="G30" s="110">
        <f>'CC14-attn'!G10</f>
        <v>3</v>
      </c>
      <c r="H30" s="110">
        <f>'CC14-attn'!H10</f>
        <v>3</v>
      </c>
      <c r="I30" s="110">
        <f>'CC14-attn'!I10</f>
        <v>3</v>
      </c>
      <c r="J30" s="110">
        <f>'CC14-attn'!J10</f>
        <v>1.75</v>
      </c>
      <c r="K30" s="110">
        <f>'CC14-attn'!K10</f>
        <v>3</v>
      </c>
      <c r="L30" s="110">
        <f>'CC14-attn'!L10</f>
        <v>2</v>
      </c>
      <c r="M30" s="110">
        <f>'CC14-attn'!M10</f>
        <v>2.75</v>
      </c>
      <c r="N30" s="110">
        <f>'CC14-attn'!N10</f>
        <v>2</v>
      </c>
      <c r="O30" s="110">
        <f>'CC14-attn'!O10</f>
        <v>2.5</v>
      </c>
      <c r="P30" s="110">
        <f>'CC14-attn'!P10</f>
        <v>3</v>
      </c>
      <c r="Q30" s="110">
        <f>'CC14-attn'!Q10</f>
        <v>3</v>
      </c>
      <c r="R30" s="110">
        <f>'CC14-attn'!R10</f>
        <v>2.75</v>
      </c>
      <c r="S30" s="110">
        <f>'CC14-attn'!S10</f>
        <v>2.75</v>
      </c>
      <c r="U30" s="329"/>
      <c r="V30" s="121" t="s">
        <v>161</v>
      </c>
      <c r="W30" s="110">
        <f>'CC14-attn'!E23</f>
        <v>2.9125000000000001</v>
      </c>
      <c r="X30" s="110">
        <f>'CC14-attn'!F23</f>
        <v>1.6989583333333333</v>
      </c>
      <c r="Y30" s="110">
        <f>'CC14-attn'!G23</f>
        <v>2.9125000000000001</v>
      </c>
      <c r="Z30" s="110">
        <f>'CC14-attn'!H23</f>
        <v>2.9125000000000001</v>
      </c>
      <c r="AA30" s="110">
        <f>'CC14-attn'!I23</f>
        <v>2.9125000000000001</v>
      </c>
      <c r="AB30" s="110">
        <f>'CC14-attn'!J23</f>
        <v>1.6989583333333333</v>
      </c>
      <c r="AC30" s="110">
        <f>'CC14-attn'!K23</f>
        <v>2.9125000000000001</v>
      </c>
      <c r="AD30" s="110">
        <f>'CC14-attn'!L23</f>
        <v>1.9416666666666667</v>
      </c>
      <c r="AE30" s="110">
        <f>'CC14-attn'!M23</f>
        <v>2.6697916666666668</v>
      </c>
      <c r="AF30" s="110">
        <f>'CC14-attn'!N23</f>
        <v>1.9416666666666667</v>
      </c>
      <c r="AG30" s="110">
        <f>'CC14-attn'!O23</f>
        <v>2.4270833333333335</v>
      </c>
      <c r="AH30" s="110">
        <f>'CC14-attn'!P23</f>
        <v>2.9125000000000001</v>
      </c>
      <c r="AI30" s="110">
        <f>'CC14-attn'!Q23</f>
        <v>2.9125000000000001</v>
      </c>
      <c r="AJ30" s="110">
        <f>'CC14-attn'!R23</f>
        <v>2.6697916666666668</v>
      </c>
      <c r="AK30" s="110">
        <f>'CC14-attn'!S23</f>
        <v>2.6697916666666668</v>
      </c>
    </row>
    <row r="31" spans="3:37" ht="14.25" customHeight="1">
      <c r="C31" s="329"/>
      <c r="D31" s="121" t="s">
        <v>162</v>
      </c>
      <c r="E31" s="110">
        <f>'DSEA2-attn'!E10</f>
        <v>2.25</v>
      </c>
      <c r="F31" s="110">
        <f>'DSEA2-attn'!F10</f>
        <v>1.5</v>
      </c>
      <c r="G31" s="110">
        <f>'DSEA2-attn'!G10</f>
        <v>1.75</v>
      </c>
      <c r="H31" s="110">
        <f>'DSEA2-attn'!H10</f>
        <v>2.75</v>
      </c>
      <c r="I31" s="110">
        <f>'DSEA2-attn'!I10</f>
        <v>2.25</v>
      </c>
      <c r="J31" s="110">
        <f>'DSEA2-attn'!J10</f>
        <v>1.5</v>
      </c>
      <c r="K31" s="110">
        <f>'DSEA2-attn'!K10</f>
        <v>1.75</v>
      </c>
      <c r="L31" s="110">
        <f>'DSEA2-attn'!L10</f>
        <v>2</v>
      </c>
      <c r="M31" s="110">
        <f>'DSEA2-attn'!M10</f>
        <v>2.5</v>
      </c>
      <c r="N31" s="110">
        <f>'DSEA2-attn'!N10</f>
        <v>1.5</v>
      </c>
      <c r="O31" s="110">
        <f>'DSEA2-attn'!O10</f>
        <v>1</v>
      </c>
      <c r="P31" s="110">
        <f>'DSEA2-attn'!P10</f>
        <v>2.5</v>
      </c>
      <c r="Q31" s="110">
        <f>'DSEA2-attn'!Q10</f>
        <v>2.25</v>
      </c>
      <c r="R31" s="110">
        <f>'DSEA2-attn'!R10</f>
        <v>1.25</v>
      </c>
      <c r="S31" s="110">
        <f>'DSEA2-attn'!S10</f>
        <v>1.25</v>
      </c>
      <c r="U31" s="329"/>
      <c r="V31" s="121" t="s">
        <v>162</v>
      </c>
      <c r="W31" s="110">
        <f>'DSEA2-attn'!E23</f>
        <v>1.9875</v>
      </c>
      <c r="X31" s="110">
        <f>'DSEA2-attn'!F23</f>
        <v>1.3250000000000002</v>
      </c>
      <c r="Y31" s="110">
        <f>'DSEA2-attn'!G23</f>
        <v>1.5458333333333334</v>
      </c>
      <c r="Z31" s="110">
        <f>'DSEA2-attn'!H23</f>
        <v>2.4291666666666671</v>
      </c>
      <c r="AA31" s="110">
        <f>'DSEA2-attn'!I23</f>
        <v>1.9875000000000003</v>
      </c>
      <c r="AB31" s="110">
        <f>'DSEA2-attn'!J23</f>
        <v>1.3250000000000002</v>
      </c>
      <c r="AC31" s="110">
        <f>'DSEA2-attn'!K23</f>
        <v>1.5458333333333334</v>
      </c>
      <c r="AD31" s="110">
        <f>'DSEA2-attn'!L23</f>
        <v>1.7666666666666668</v>
      </c>
      <c r="AE31" s="110">
        <f>'DSEA2-attn'!M23</f>
        <v>2.2083333333333335</v>
      </c>
      <c r="AF31" s="110">
        <f>'DSEA2-attn'!N23</f>
        <v>1.3250000000000002</v>
      </c>
      <c r="AG31" s="110">
        <f>'DSEA2-attn'!O23</f>
        <v>0.88333333333333341</v>
      </c>
      <c r="AH31" s="110">
        <f>'DSEA2-attn'!P23</f>
        <v>2.2083333333333335</v>
      </c>
      <c r="AI31" s="110">
        <f>'DSEA2-attn'!Q23</f>
        <v>1.9875</v>
      </c>
      <c r="AJ31" s="110">
        <f>'DSEA2-attn'!R23</f>
        <v>1.1041666666666667</v>
      </c>
      <c r="AK31" s="110">
        <f>'DSEA2-attn'!S23</f>
        <v>1.1041666666666667</v>
      </c>
    </row>
    <row r="32" spans="3:37" ht="15" customHeight="1">
      <c r="C32" s="330"/>
      <c r="D32" s="121" t="s">
        <v>163</v>
      </c>
      <c r="E32" s="112">
        <f>'DSEB2-Caln'!E10</f>
        <v>3</v>
      </c>
      <c r="F32" s="112">
        <f>'DSEB2-Caln'!F10</f>
        <v>1.75</v>
      </c>
      <c r="G32" s="112">
        <f>'DSEB2-Caln'!G10</f>
        <v>3</v>
      </c>
      <c r="H32" s="112">
        <f>'DSEB2-Caln'!H10</f>
        <v>2.75</v>
      </c>
      <c r="I32" s="112">
        <f>'DSEB2-Caln'!I10</f>
        <v>2.5</v>
      </c>
      <c r="J32" s="112">
        <f>'DSEB2-Caln'!J10</f>
        <v>2</v>
      </c>
      <c r="K32" s="112">
        <f>'DSEB2-Caln'!K10</f>
        <v>2.75</v>
      </c>
      <c r="L32" s="112">
        <f>'DSEB2-Caln'!L10</f>
        <v>1.75</v>
      </c>
      <c r="M32" s="112">
        <f>'DSEB2-Caln'!M10</f>
        <v>2.5</v>
      </c>
      <c r="N32" s="112">
        <f>'DSEB2-Caln'!N10</f>
        <v>2</v>
      </c>
      <c r="O32" s="112">
        <f>'DSEB2-Caln'!O10</f>
        <v>2.5</v>
      </c>
      <c r="P32" s="112">
        <f>'DSEB2-Caln'!P10</f>
        <v>3</v>
      </c>
      <c r="Q32" s="112">
        <f>'DSEB2-Caln'!Q10</f>
        <v>3</v>
      </c>
      <c r="R32" s="112">
        <f>'DSEB2-Caln'!R10</f>
        <v>2.5</v>
      </c>
      <c r="S32" s="112">
        <f>'DSEB2-Caln'!S10</f>
        <v>2.5</v>
      </c>
      <c r="U32" s="330"/>
      <c r="V32" s="121" t="s">
        <v>163</v>
      </c>
      <c r="W32" s="110">
        <f>'DSEB2-Caln'!E23</f>
        <v>2.2625000000000002</v>
      </c>
      <c r="X32" s="110">
        <f>'DSEB2-Caln'!F23</f>
        <v>1.3197916666666669</v>
      </c>
      <c r="Y32" s="110">
        <f>'DSEB2-Caln'!G23</f>
        <v>2.2625000000000002</v>
      </c>
      <c r="Z32" s="110">
        <f>'DSEB2-Caln'!H23</f>
        <v>2.0739583333333336</v>
      </c>
      <c r="AA32" s="110">
        <f>'DSEB2-Caln'!I23</f>
        <v>1.8854166666666667</v>
      </c>
      <c r="AB32" s="110">
        <f>'DSEB2-Caln'!J23</f>
        <v>1.5083333333333335</v>
      </c>
      <c r="AC32" s="110">
        <f>'DSEB2-Caln'!K23</f>
        <v>2.0739583333333336</v>
      </c>
      <c r="AD32" s="110">
        <f>'DSEB2-Caln'!L23</f>
        <v>1.3197916666666669</v>
      </c>
      <c r="AE32" s="110">
        <f>'DSEB2-Caln'!M23</f>
        <v>1.8854166666666667</v>
      </c>
      <c r="AF32" s="110">
        <f>'DSEB2-Caln'!N23</f>
        <v>1.5083333333333335</v>
      </c>
      <c r="AG32" s="110">
        <f>'DSEB2-Caln'!O23</f>
        <v>1.8854166666666667</v>
      </c>
      <c r="AH32" s="110">
        <f>'DSEB2-Caln'!P23</f>
        <v>2.2625000000000002</v>
      </c>
      <c r="AI32" s="110">
        <f>'DSEB2-Caln'!Q23</f>
        <v>2.2625000000000002</v>
      </c>
      <c r="AJ32" s="110">
        <f>'DSEB2-Caln'!R23</f>
        <v>1.8854166666666667</v>
      </c>
      <c r="AK32" s="110">
        <f>'DSEB2-Caln'!S23</f>
        <v>1.8854166666666667</v>
      </c>
    </row>
    <row r="33" spans="3:37" ht="26.25" customHeight="1">
      <c r="C33" s="85" t="s">
        <v>164</v>
      </c>
      <c r="D33" s="122" t="s">
        <v>165</v>
      </c>
      <c r="E33" s="85">
        <f t="shared" ref="E33:S33" si="0">AVERAGE(E7:E32)</f>
        <v>2.7256410256410257</v>
      </c>
      <c r="F33" s="85">
        <f t="shared" si="0"/>
        <v>1.7961538461538462</v>
      </c>
      <c r="G33" s="85">
        <f t="shared" si="0"/>
        <v>2.3076923076923075</v>
      </c>
      <c r="H33" s="85">
        <f t="shared" si="0"/>
        <v>2.3826923076923077</v>
      </c>
      <c r="I33" s="85">
        <f t="shared" si="0"/>
        <v>2.1538461538461537</v>
      </c>
      <c r="J33" s="85">
        <f t="shared" si="0"/>
        <v>1.8012820512820511</v>
      </c>
      <c r="K33" s="85">
        <f t="shared" si="0"/>
        <v>2.4083333333333332</v>
      </c>
      <c r="L33" s="85">
        <f t="shared" si="0"/>
        <v>1.6487179487179484</v>
      </c>
      <c r="M33" s="85">
        <f t="shared" si="0"/>
        <v>2.2500000000000004</v>
      </c>
      <c r="N33" s="85">
        <f t="shared" si="0"/>
        <v>1.9711538461538463</v>
      </c>
      <c r="O33" s="85">
        <f t="shared" si="0"/>
        <v>1.8397435897435899</v>
      </c>
      <c r="P33" s="85">
        <f t="shared" si="0"/>
        <v>2.416666666666667</v>
      </c>
      <c r="Q33" s="85">
        <f t="shared" si="0"/>
        <v>2.333333333333333</v>
      </c>
      <c r="R33" s="85">
        <f t="shared" si="0"/>
        <v>2.1583333333333332</v>
      </c>
      <c r="S33" s="85">
        <f t="shared" si="0"/>
        <v>2.2115384615384617</v>
      </c>
      <c r="U33" s="85" t="s">
        <v>164</v>
      </c>
      <c r="V33" s="122" t="s">
        <v>165</v>
      </c>
      <c r="W33" s="85">
        <f t="shared" ref="W33:AK33" si="1">AVERAGE(W7:W32)</f>
        <v>2.0010283119658121</v>
      </c>
      <c r="X33" s="85">
        <f t="shared" si="1"/>
        <v>1.3544871794871798</v>
      </c>
      <c r="Y33" s="85">
        <f t="shared" si="1"/>
        <v>1.704220085470086</v>
      </c>
      <c r="Z33" s="85">
        <f t="shared" si="1"/>
        <v>1.7576522435897437</v>
      </c>
      <c r="AA33" s="85">
        <f t="shared" si="1"/>
        <v>1.5821848290598288</v>
      </c>
      <c r="AB33" s="85">
        <f t="shared" si="1"/>
        <v>1.3627136752136753</v>
      </c>
      <c r="AC33" s="85">
        <f t="shared" si="1"/>
        <v>1.7835737179487181</v>
      </c>
      <c r="AD33" s="85">
        <f t="shared" si="1"/>
        <v>1.2511885683760684</v>
      </c>
      <c r="AE33" s="85">
        <f t="shared" si="1"/>
        <v>1.728178418803419</v>
      </c>
      <c r="AF33" s="85">
        <f t="shared" si="1"/>
        <v>1.5245192307692312</v>
      </c>
      <c r="AG33" s="85">
        <f t="shared" si="1"/>
        <v>1.3734375000000001</v>
      </c>
      <c r="AH33" s="85">
        <f t="shared" si="1"/>
        <v>1.7985977564102571</v>
      </c>
      <c r="AI33" s="85">
        <f t="shared" si="1"/>
        <v>1.7334134615384615</v>
      </c>
      <c r="AJ33" s="85">
        <f t="shared" si="1"/>
        <v>1.625721153846154</v>
      </c>
      <c r="AK33" s="85">
        <f t="shared" si="1"/>
        <v>1.6627403846153848</v>
      </c>
    </row>
    <row r="34" spans="3:37" ht="14.25" customHeight="1"/>
    <row r="35" spans="3:37" ht="14.25" customHeight="1"/>
    <row r="36" spans="3:37" ht="14.25" customHeight="1"/>
    <row r="37" spans="3:37" ht="14.25" customHeight="1"/>
    <row r="38" spans="3:37" ht="14.25" customHeight="1"/>
    <row r="39" spans="3:37" ht="14.25" customHeight="1"/>
    <row r="40" spans="3:37" ht="14.25" customHeight="1"/>
    <row r="41" spans="3:37" ht="14.25" customHeight="1"/>
    <row r="42" spans="3:37" ht="14.25" customHeight="1"/>
    <row r="43" spans="3:37" ht="14.25" customHeight="1"/>
    <row r="44" spans="3:37" ht="14.25" customHeight="1"/>
    <row r="45" spans="3:37" ht="14.25" customHeight="1"/>
    <row r="46" spans="3:37" ht="14.25" customHeight="1"/>
    <row r="47" spans="3:37" ht="14.25" customHeight="1"/>
    <row r="48" spans="3:37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6">
    <mergeCell ref="U20:U24"/>
    <mergeCell ref="U25:U28"/>
    <mergeCell ref="U29:U32"/>
    <mergeCell ref="W5:AH5"/>
    <mergeCell ref="AI5:AK5"/>
    <mergeCell ref="U5:U6"/>
    <mergeCell ref="V5:V6"/>
    <mergeCell ref="U7:U10"/>
    <mergeCell ref="U11:U14"/>
    <mergeCell ref="U15:U19"/>
    <mergeCell ref="G2:O2"/>
    <mergeCell ref="Y2:AG2"/>
    <mergeCell ref="C3:S3"/>
    <mergeCell ref="U3:AK3"/>
    <mergeCell ref="U4:AK4"/>
    <mergeCell ref="C5:C6"/>
    <mergeCell ref="D5:D6"/>
    <mergeCell ref="C25:C28"/>
    <mergeCell ref="C29:C32"/>
    <mergeCell ref="C4:S4"/>
    <mergeCell ref="E5:P5"/>
    <mergeCell ref="Q5:S5"/>
    <mergeCell ref="C7:C10"/>
    <mergeCell ref="C11:C14"/>
    <mergeCell ref="C15:C19"/>
    <mergeCell ref="C20:C24"/>
  </mergeCells>
  <pageMargins left="0.7" right="0.7" top="0.75" bottom="0.75" header="0" footer="0"/>
  <pageSetup paperSize="9" scale="9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224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86">
        <v>3</v>
      </c>
      <c r="F6" s="186">
        <v>3</v>
      </c>
      <c r="G6" s="186">
        <v>1</v>
      </c>
      <c r="H6" s="186">
        <v>2</v>
      </c>
      <c r="I6" s="186">
        <v>3</v>
      </c>
      <c r="J6" s="186">
        <v>1</v>
      </c>
      <c r="K6" s="186">
        <v>1</v>
      </c>
      <c r="L6" s="186">
        <v>1</v>
      </c>
      <c r="M6" s="186">
        <v>3</v>
      </c>
      <c r="N6" s="186">
        <v>1</v>
      </c>
      <c r="O6" s="186">
        <v>2</v>
      </c>
      <c r="P6" s="186">
        <v>3</v>
      </c>
      <c r="Q6" s="186">
        <v>3</v>
      </c>
      <c r="R6" s="186">
        <v>2</v>
      </c>
      <c r="S6" s="186">
        <v>1</v>
      </c>
    </row>
    <row r="7" spans="2:19" ht="15.75" customHeight="1">
      <c r="D7" s="100" t="s">
        <v>105</v>
      </c>
      <c r="E7" s="186">
        <v>3</v>
      </c>
      <c r="F7" s="186">
        <v>2</v>
      </c>
      <c r="G7" s="186">
        <v>2</v>
      </c>
      <c r="H7" s="186">
        <v>3</v>
      </c>
      <c r="I7" s="186">
        <v>2</v>
      </c>
      <c r="J7" s="186">
        <v>2</v>
      </c>
      <c r="K7" s="186">
        <v>1</v>
      </c>
      <c r="L7" s="186">
        <v>1</v>
      </c>
      <c r="M7" s="186">
        <v>2</v>
      </c>
      <c r="N7" s="186">
        <v>3</v>
      </c>
      <c r="O7" s="186">
        <v>1</v>
      </c>
      <c r="P7" s="186">
        <v>2</v>
      </c>
      <c r="Q7" s="186">
        <v>2</v>
      </c>
      <c r="R7" s="186">
        <v>2</v>
      </c>
      <c r="S7" s="186">
        <v>1</v>
      </c>
    </row>
    <row r="8" spans="2:19" ht="15.75" customHeight="1">
      <c r="D8" s="100" t="s">
        <v>106</v>
      </c>
      <c r="E8" s="186">
        <v>3</v>
      </c>
      <c r="F8" s="186">
        <v>2</v>
      </c>
      <c r="G8" s="186">
        <v>2</v>
      </c>
      <c r="H8" s="186">
        <v>3</v>
      </c>
      <c r="I8" s="186">
        <v>2</v>
      </c>
      <c r="J8" s="186">
        <v>1</v>
      </c>
      <c r="K8" s="186">
        <v>2</v>
      </c>
      <c r="L8" s="186">
        <v>3</v>
      </c>
      <c r="M8" s="186">
        <v>2</v>
      </c>
      <c r="N8" s="186">
        <v>3</v>
      </c>
      <c r="O8" s="186">
        <v>2</v>
      </c>
      <c r="P8" s="186">
        <v>2</v>
      </c>
      <c r="Q8" s="186">
        <v>3</v>
      </c>
      <c r="R8" s="186">
        <v>3</v>
      </c>
      <c r="S8" s="186">
        <v>2</v>
      </c>
    </row>
    <row r="9" spans="2:19" ht="15.75" customHeight="1">
      <c r="D9" s="100" t="s">
        <v>107</v>
      </c>
      <c r="E9" s="186">
        <v>3</v>
      </c>
      <c r="F9" s="186">
        <v>2</v>
      </c>
      <c r="G9" s="186">
        <v>3</v>
      </c>
      <c r="H9" s="186">
        <v>3</v>
      </c>
      <c r="I9" s="186">
        <v>3</v>
      </c>
      <c r="J9" s="186">
        <v>2</v>
      </c>
      <c r="K9" s="186">
        <v>3</v>
      </c>
      <c r="L9" s="186">
        <v>3</v>
      </c>
      <c r="M9" s="186">
        <v>3</v>
      </c>
      <c r="N9" s="186">
        <v>2</v>
      </c>
      <c r="O9" s="186">
        <v>2</v>
      </c>
      <c r="P9" s="186">
        <v>3</v>
      </c>
      <c r="Q9" s="186">
        <v>3</v>
      </c>
      <c r="R9" s="186">
        <v>3</v>
      </c>
      <c r="S9" s="186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Q10" si="0">IFERROR(AVERAGEIF(E6:E9,"&lt;&gt;0",E6:E9),0)</f>
        <v>3</v>
      </c>
      <c r="F10" s="107">
        <f t="shared" si="0"/>
        <v>2.25</v>
      </c>
      <c r="G10" s="107">
        <f t="shared" si="0"/>
        <v>2</v>
      </c>
      <c r="H10" s="107">
        <f t="shared" si="0"/>
        <v>2.75</v>
      </c>
      <c r="I10" s="107">
        <f t="shared" si="0"/>
        <v>2.5</v>
      </c>
      <c r="J10" s="107">
        <f t="shared" si="0"/>
        <v>1.5</v>
      </c>
      <c r="K10" s="107">
        <f t="shared" si="0"/>
        <v>1.75</v>
      </c>
      <c r="L10" s="107">
        <f t="shared" si="0"/>
        <v>2</v>
      </c>
      <c r="M10" s="107">
        <f t="shared" si="0"/>
        <v>2.5</v>
      </c>
      <c r="N10" s="107">
        <f t="shared" si="0"/>
        <v>2.25</v>
      </c>
      <c r="O10" s="107">
        <f t="shared" si="0"/>
        <v>1.75</v>
      </c>
      <c r="P10" s="107">
        <f t="shared" si="0"/>
        <v>2.5</v>
      </c>
      <c r="Q10" s="107">
        <f t="shared" si="0"/>
        <v>2.75</v>
      </c>
      <c r="R10" s="107">
        <v>1</v>
      </c>
      <c r="S10" s="107">
        <f>IFERROR(AVERAGEIF(S6:S9,"&lt;&gt;0",S6:S9),0)</f>
        <v>1.5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'GE3'!N19</f>
        <v>3</v>
      </c>
      <c r="D15" s="100" t="s">
        <v>104</v>
      </c>
      <c r="E15" s="108">
        <f t="shared" ref="E15:S15" si="1">($C$15*E6/3)</f>
        <v>3</v>
      </c>
      <c r="F15" s="108">
        <f t="shared" si="1"/>
        <v>3</v>
      </c>
      <c r="G15" s="108">
        <f t="shared" si="1"/>
        <v>1</v>
      </c>
      <c r="H15" s="108">
        <f t="shared" si="1"/>
        <v>2</v>
      </c>
      <c r="I15" s="108">
        <f t="shared" si="1"/>
        <v>3</v>
      </c>
      <c r="J15" s="108">
        <f t="shared" si="1"/>
        <v>1</v>
      </c>
      <c r="K15" s="108">
        <f t="shared" si="1"/>
        <v>1</v>
      </c>
      <c r="L15" s="108">
        <f t="shared" si="1"/>
        <v>1</v>
      </c>
      <c r="M15" s="108">
        <f t="shared" si="1"/>
        <v>3</v>
      </c>
      <c r="N15" s="108">
        <f t="shared" si="1"/>
        <v>1</v>
      </c>
      <c r="O15" s="108">
        <f t="shared" si="1"/>
        <v>2</v>
      </c>
      <c r="P15" s="108">
        <f t="shared" si="1"/>
        <v>3</v>
      </c>
      <c r="Q15" s="108">
        <f t="shared" si="1"/>
        <v>3</v>
      </c>
      <c r="R15" s="108">
        <f t="shared" si="1"/>
        <v>2</v>
      </c>
      <c r="S15" s="108">
        <f t="shared" si="1"/>
        <v>1</v>
      </c>
    </row>
    <row r="16" spans="2:19" ht="15.75" customHeight="1">
      <c r="D16" s="100" t="s">
        <v>105</v>
      </c>
      <c r="E16" s="108">
        <f t="shared" ref="E16:S16" si="2">($C$15*E7/3)</f>
        <v>3</v>
      </c>
      <c r="F16" s="108">
        <f t="shared" si="2"/>
        <v>2</v>
      </c>
      <c r="G16" s="108">
        <f t="shared" si="2"/>
        <v>2</v>
      </c>
      <c r="H16" s="108">
        <f t="shared" si="2"/>
        <v>3</v>
      </c>
      <c r="I16" s="108">
        <f t="shared" si="2"/>
        <v>2</v>
      </c>
      <c r="J16" s="108">
        <f t="shared" si="2"/>
        <v>2</v>
      </c>
      <c r="K16" s="108">
        <f t="shared" si="2"/>
        <v>1</v>
      </c>
      <c r="L16" s="108">
        <f t="shared" si="2"/>
        <v>1</v>
      </c>
      <c r="M16" s="108">
        <f t="shared" si="2"/>
        <v>2</v>
      </c>
      <c r="N16" s="108">
        <f t="shared" si="2"/>
        <v>3</v>
      </c>
      <c r="O16" s="108">
        <f t="shared" si="2"/>
        <v>1</v>
      </c>
      <c r="P16" s="108">
        <f t="shared" si="2"/>
        <v>2</v>
      </c>
      <c r="Q16" s="108">
        <f t="shared" si="2"/>
        <v>2</v>
      </c>
      <c r="R16" s="108">
        <f t="shared" si="2"/>
        <v>2</v>
      </c>
      <c r="S16" s="108">
        <f t="shared" si="2"/>
        <v>1</v>
      </c>
    </row>
    <row r="17" spans="2:19" ht="15.75" customHeight="1">
      <c r="D17" s="100" t="s">
        <v>106</v>
      </c>
      <c r="E17" s="108">
        <f t="shared" ref="E17:S17" si="3">($C$15*E8/3)</f>
        <v>3</v>
      </c>
      <c r="F17" s="108">
        <f t="shared" si="3"/>
        <v>2</v>
      </c>
      <c r="G17" s="108">
        <f t="shared" si="3"/>
        <v>2</v>
      </c>
      <c r="H17" s="108">
        <f t="shared" si="3"/>
        <v>3</v>
      </c>
      <c r="I17" s="108">
        <f t="shared" si="3"/>
        <v>2</v>
      </c>
      <c r="J17" s="108">
        <f t="shared" si="3"/>
        <v>1</v>
      </c>
      <c r="K17" s="108">
        <f t="shared" si="3"/>
        <v>2</v>
      </c>
      <c r="L17" s="108">
        <f t="shared" si="3"/>
        <v>3</v>
      </c>
      <c r="M17" s="108">
        <f t="shared" si="3"/>
        <v>2</v>
      </c>
      <c r="N17" s="108">
        <f t="shared" si="3"/>
        <v>3</v>
      </c>
      <c r="O17" s="108">
        <f t="shared" si="3"/>
        <v>2</v>
      </c>
      <c r="P17" s="108">
        <f t="shared" si="3"/>
        <v>2</v>
      </c>
      <c r="Q17" s="108">
        <f t="shared" si="3"/>
        <v>3</v>
      </c>
      <c r="R17" s="108">
        <f t="shared" si="3"/>
        <v>3</v>
      </c>
      <c r="S17" s="108">
        <f t="shared" si="3"/>
        <v>2</v>
      </c>
    </row>
    <row r="18" spans="2:19" ht="15.75" customHeight="1">
      <c r="D18" s="100" t="s">
        <v>107</v>
      </c>
      <c r="E18" s="108">
        <f t="shared" ref="E18:S18" si="4">($C$15*E9/3)</f>
        <v>3</v>
      </c>
      <c r="F18" s="108">
        <f t="shared" si="4"/>
        <v>2</v>
      </c>
      <c r="G18" s="108">
        <f t="shared" si="4"/>
        <v>3</v>
      </c>
      <c r="H18" s="108">
        <f t="shared" si="4"/>
        <v>3</v>
      </c>
      <c r="I18" s="108">
        <f t="shared" si="4"/>
        <v>3</v>
      </c>
      <c r="J18" s="108">
        <f t="shared" si="4"/>
        <v>2</v>
      </c>
      <c r="K18" s="108">
        <f t="shared" si="4"/>
        <v>3</v>
      </c>
      <c r="L18" s="108">
        <f t="shared" si="4"/>
        <v>3</v>
      </c>
      <c r="M18" s="108">
        <f t="shared" si="4"/>
        <v>3</v>
      </c>
      <c r="N18" s="108">
        <f t="shared" si="4"/>
        <v>2</v>
      </c>
      <c r="O18" s="108">
        <f t="shared" si="4"/>
        <v>2</v>
      </c>
      <c r="P18" s="108">
        <f t="shared" si="4"/>
        <v>3</v>
      </c>
      <c r="Q18" s="108">
        <f t="shared" si="4"/>
        <v>3</v>
      </c>
      <c r="R18" s="108">
        <f t="shared" si="4"/>
        <v>3</v>
      </c>
      <c r="S18" s="108">
        <f t="shared" si="4"/>
        <v>2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3</v>
      </c>
      <c r="F19" s="107">
        <f t="shared" si="5"/>
        <v>2.25</v>
      </c>
      <c r="G19" s="107">
        <f t="shared" si="5"/>
        <v>2</v>
      </c>
      <c r="H19" s="107">
        <f t="shared" si="5"/>
        <v>2.75</v>
      </c>
      <c r="I19" s="107">
        <f t="shared" si="5"/>
        <v>2.5</v>
      </c>
      <c r="J19" s="107">
        <f t="shared" si="5"/>
        <v>1.5</v>
      </c>
      <c r="K19" s="107">
        <f t="shared" si="5"/>
        <v>1.75</v>
      </c>
      <c r="L19" s="107">
        <f t="shared" si="5"/>
        <v>2</v>
      </c>
      <c r="M19" s="107">
        <f t="shared" si="5"/>
        <v>2.5</v>
      </c>
      <c r="N19" s="107">
        <f t="shared" si="5"/>
        <v>2.25</v>
      </c>
      <c r="O19" s="107">
        <f t="shared" si="5"/>
        <v>1.75</v>
      </c>
      <c r="P19" s="107">
        <f t="shared" si="5"/>
        <v>2.5</v>
      </c>
      <c r="Q19" s="107">
        <f t="shared" si="5"/>
        <v>2.75</v>
      </c>
      <c r="R19" s="107">
        <f t="shared" si="5"/>
        <v>2.5</v>
      </c>
      <c r="S19" s="107">
        <f t="shared" si="5"/>
        <v>1.5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2.25</v>
      </c>
      <c r="G22" s="112">
        <f t="shared" si="6"/>
        <v>2</v>
      </c>
      <c r="H22" s="112">
        <f t="shared" si="6"/>
        <v>2.75</v>
      </c>
      <c r="I22" s="112">
        <f t="shared" si="6"/>
        <v>2.5</v>
      </c>
      <c r="J22" s="112">
        <f t="shared" si="6"/>
        <v>1.5</v>
      </c>
      <c r="K22" s="112">
        <f t="shared" si="6"/>
        <v>1.75</v>
      </c>
      <c r="L22" s="112">
        <f t="shared" si="6"/>
        <v>2</v>
      </c>
      <c r="M22" s="112">
        <f t="shared" si="6"/>
        <v>2.5</v>
      </c>
      <c r="N22" s="112">
        <f t="shared" si="6"/>
        <v>2.25</v>
      </c>
      <c r="O22" s="112">
        <f t="shared" si="6"/>
        <v>1.75</v>
      </c>
      <c r="P22" s="112">
        <f t="shared" si="6"/>
        <v>2.5</v>
      </c>
      <c r="Q22" s="112">
        <f t="shared" si="6"/>
        <v>2.75</v>
      </c>
      <c r="R22" s="112">
        <f t="shared" si="6"/>
        <v>1</v>
      </c>
      <c r="S22" s="112">
        <f t="shared" si="6"/>
        <v>1.5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3</v>
      </c>
      <c r="F23" s="114">
        <f t="shared" si="7"/>
        <v>2.25</v>
      </c>
      <c r="G23" s="114">
        <f t="shared" si="7"/>
        <v>2</v>
      </c>
      <c r="H23" s="114">
        <f t="shared" si="7"/>
        <v>2.75</v>
      </c>
      <c r="I23" s="114">
        <f t="shared" si="7"/>
        <v>2.5</v>
      </c>
      <c r="J23" s="114">
        <f t="shared" si="7"/>
        <v>1.5</v>
      </c>
      <c r="K23" s="114">
        <f t="shared" si="7"/>
        <v>1.75</v>
      </c>
      <c r="L23" s="114">
        <f t="shared" si="7"/>
        <v>2</v>
      </c>
      <c r="M23" s="114">
        <f t="shared" si="7"/>
        <v>2.5</v>
      </c>
      <c r="N23" s="114">
        <f t="shared" si="7"/>
        <v>2.25</v>
      </c>
      <c r="O23" s="114">
        <f t="shared" si="7"/>
        <v>1.75</v>
      </c>
      <c r="P23" s="114">
        <f t="shared" si="7"/>
        <v>2.5</v>
      </c>
      <c r="Q23" s="114">
        <f t="shared" si="7"/>
        <v>2.75</v>
      </c>
      <c r="R23" s="114">
        <f t="shared" si="7"/>
        <v>2.5</v>
      </c>
      <c r="S23" s="114">
        <f t="shared" si="7"/>
        <v>1.5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</v>
      </c>
      <c r="F25" s="109">
        <f t="shared" si="8"/>
        <v>0</v>
      </c>
      <c r="G25" s="109">
        <f t="shared" si="8"/>
        <v>0</v>
      </c>
      <c r="H25" s="109">
        <f t="shared" si="8"/>
        <v>0</v>
      </c>
      <c r="I25" s="109">
        <f t="shared" si="8"/>
        <v>0</v>
      </c>
      <c r="J25" s="109">
        <f t="shared" si="8"/>
        <v>0</v>
      </c>
      <c r="K25" s="109">
        <f t="shared" si="8"/>
        <v>0</v>
      </c>
      <c r="L25" s="109">
        <f t="shared" si="8"/>
        <v>0</v>
      </c>
      <c r="M25" s="109">
        <f t="shared" si="8"/>
        <v>0</v>
      </c>
      <c r="N25" s="109">
        <f t="shared" si="8"/>
        <v>0</v>
      </c>
      <c r="O25" s="109">
        <f t="shared" si="8"/>
        <v>0</v>
      </c>
      <c r="P25" s="109">
        <f t="shared" si="8"/>
        <v>0</v>
      </c>
      <c r="Q25" s="109">
        <f t="shared" si="8"/>
        <v>0</v>
      </c>
      <c r="R25" s="109">
        <f t="shared" si="8"/>
        <v>-1.5</v>
      </c>
      <c r="S25" s="109">
        <f t="shared" si="8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148</v>
      </c>
      <c r="E1" s="378" t="s">
        <v>268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24" customHeight="1">
      <c r="A2" s="8"/>
      <c r="B2" s="384" t="s">
        <v>2</v>
      </c>
      <c r="C2" s="332"/>
      <c r="D2" s="142" t="s">
        <v>269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229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>
        <v>4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43" t="s">
        <v>34</v>
      </c>
      <c r="D19" s="43" t="s">
        <v>35</v>
      </c>
      <c r="E19" s="164" t="s">
        <v>26</v>
      </c>
      <c r="F19" s="164" t="s">
        <v>26</v>
      </c>
      <c r="G19" s="164" t="s">
        <v>26</v>
      </c>
      <c r="H19" s="164" t="s">
        <v>197</v>
      </c>
      <c r="I19" s="164">
        <v>66</v>
      </c>
      <c r="J19" s="164">
        <v>66</v>
      </c>
      <c r="K19" s="164" t="s">
        <v>26</v>
      </c>
      <c r="L19" s="372">
        <f>(E44+F44+G44+H44)/4</f>
        <v>0.75</v>
      </c>
      <c r="M19" s="372">
        <f>K44</f>
        <v>0</v>
      </c>
      <c r="N19" s="165">
        <f>(L19*0.35+M19*0.65)</f>
        <v>0.26249999999999996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46" t="s">
        <v>36</v>
      </c>
      <c r="D20" s="46" t="s">
        <v>37</v>
      </c>
      <c r="E20" s="164" t="s">
        <v>26</v>
      </c>
      <c r="F20" s="164" t="s">
        <v>197</v>
      </c>
      <c r="G20" s="164" t="s">
        <v>26</v>
      </c>
      <c r="H20" s="164" t="s">
        <v>26</v>
      </c>
      <c r="I20" s="164">
        <v>62</v>
      </c>
      <c r="J20" s="164">
        <v>62</v>
      </c>
      <c r="K20" s="164" t="s">
        <v>26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43" t="s">
        <v>38</v>
      </c>
      <c r="D21" s="43" t="s">
        <v>39</v>
      </c>
      <c r="E21" s="164" t="s">
        <v>26</v>
      </c>
      <c r="F21" s="164" t="s">
        <v>197</v>
      </c>
      <c r="G21" s="164" t="s">
        <v>26</v>
      </c>
      <c r="H21" s="164" t="s">
        <v>197</v>
      </c>
      <c r="I21" s="164">
        <v>55</v>
      </c>
      <c r="J21" s="164">
        <v>55</v>
      </c>
      <c r="K21" s="164" t="s">
        <v>197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46" t="s">
        <v>40</v>
      </c>
      <c r="D22" s="46" t="s">
        <v>41</v>
      </c>
      <c r="E22" s="164" t="s">
        <v>197</v>
      </c>
      <c r="F22" s="164" t="s">
        <v>197</v>
      </c>
      <c r="G22" s="164" t="s">
        <v>26</v>
      </c>
      <c r="H22" s="164" t="s">
        <v>197</v>
      </c>
      <c r="I22" s="164">
        <v>43</v>
      </c>
      <c r="J22" s="164">
        <v>43</v>
      </c>
      <c r="K22" s="164" t="s">
        <v>197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46" t="s">
        <v>42</v>
      </c>
      <c r="D23" s="46" t="s">
        <v>43</v>
      </c>
      <c r="E23" s="164" t="s">
        <v>26</v>
      </c>
      <c r="F23" s="164" t="s">
        <v>26</v>
      </c>
      <c r="G23" s="164" t="s">
        <v>197</v>
      </c>
      <c r="H23" s="164" t="s">
        <v>26</v>
      </c>
      <c r="I23" s="160">
        <v>62</v>
      </c>
      <c r="J23" s="160">
        <v>62</v>
      </c>
      <c r="K23" s="164" t="s">
        <v>26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43" t="s">
        <v>44</v>
      </c>
      <c r="D24" s="43" t="s">
        <v>45</v>
      </c>
      <c r="E24" s="164" t="s">
        <v>26</v>
      </c>
      <c r="F24" s="164" t="s">
        <v>197</v>
      </c>
      <c r="G24" s="164" t="s">
        <v>26</v>
      </c>
      <c r="H24" s="164" t="s">
        <v>197</v>
      </c>
      <c r="I24" s="160">
        <v>55</v>
      </c>
      <c r="J24" s="160">
        <v>55</v>
      </c>
      <c r="K24" s="164" t="s">
        <v>197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46" t="s">
        <v>46</v>
      </c>
      <c r="D25" s="46" t="s">
        <v>47</v>
      </c>
      <c r="E25" s="164" t="s">
        <v>26</v>
      </c>
      <c r="F25" s="164" t="s">
        <v>197</v>
      </c>
      <c r="G25" s="164" t="s">
        <v>26</v>
      </c>
      <c r="H25" s="164" t="s">
        <v>197</v>
      </c>
      <c r="I25" s="160">
        <v>50</v>
      </c>
      <c r="J25" s="160">
        <v>50</v>
      </c>
      <c r="K25" s="164" t="s">
        <v>197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43" t="s">
        <v>48</v>
      </c>
      <c r="D26" s="43" t="s">
        <v>49</v>
      </c>
      <c r="E26" s="164" t="s">
        <v>26</v>
      </c>
      <c r="F26" s="164" t="s">
        <v>197</v>
      </c>
      <c r="G26" s="164" t="s">
        <v>197</v>
      </c>
      <c r="H26" s="164" t="s">
        <v>26</v>
      </c>
      <c r="I26" s="160">
        <v>52</v>
      </c>
      <c r="J26" s="160">
        <v>52</v>
      </c>
      <c r="K26" s="164" t="s">
        <v>197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58"/>
      <c r="C27" s="46" t="s">
        <v>50</v>
      </c>
      <c r="D27" s="46" t="s">
        <v>51</v>
      </c>
      <c r="E27" s="164" t="s">
        <v>197</v>
      </c>
      <c r="F27" s="164" t="s">
        <v>26</v>
      </c>
      <c r="G27" s="164" t="s">
        <v>26</v>
      </c>
      <c r="H27" s="164" t="s">
        <v>197</v>
      </c>
      <c r="I27" s="160">
        <v>56</v>
      </c>
      <c r="J27" s="160">
        <v>56</v>
      </c>
      <c r="K27" s="164" t="s">
        <v>197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58"/>
      <c r="C28" s="43" t="s">
        <v>52</v>
      </c>
      <c r="D28" s="43" t="s">
        <v>53</v>
      </c>
      <c r="E28" s="164" t="s">
        <v>26</v>
      </c>
      <c r="F28" s="164" t="s">
        <v>197</v>
      </c>
      <c r="G28" s="164" t="s">
        <v>197</v>
      </c>
      <c r="H28" s="164" t="s">
        <v>26</v>
      </c>
      <c r="I28" s="160">
        <v>58</v>
      </c>
      <c r="J28" s="160">
        <v>58</v>
      </c>
      <c r="K28" s="164" t="s">
        <v>197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58"/>
      <c r="C29" s="46" t="s">
        <v>54</v>
      </c>
      <c r="D29" s="46" t="s">
        <v>55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0">
        <v>82</v>
      </c>
      <c r="J29" s="160">
        <v>82</v>
      </c>
      <c r="K29" s="164" t="s">
        <v>26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58"/>
      <c r="C30" s="43" t="s">
        <v>56</v>
      </c>
      <c r="D30" s="43" t="s">
        <v>57</v>
      </c>
      <c r="E30" s="164" t="s">
        <v>26</v>
      </c>
      <c r="F30" s="164" t="s">
        <v>26</v>
      </c>
      <c r="G30" s="164" t="s">
        <v>26</v>
      </c>
      <c r="H30" s="164" t="s">
        <v>26</v>
      </c>
      <c r="I30" s="160">
        <v>75</v>
      </c>
      <c r="J30" s="160">
        <v>75</v>
      </c>
      <c r="K30" s="164" t="s">
        <v>26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58"/>
      <c r="C31" s="46" t="s">
        <v>58</v>
      </c>
      <c r="D31" s="46" t="s">
        <v>59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80</v>
      </c>
      <c r="J31" s="160">
        <v>80</v>
      </c>
      <c r="K31" s="164" t="s">
        <v>26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58"/>
      <c r="C32" s="43" t="s">
        <v>60</v>
      </c>
      <c r="D32" s="43" t="s">
        <v>61</v>
      </c>
      <c r="E32" s="164" t="s">
        <v>26</v>
      </c>
      <c r="F32" s="164" t="s">
        <v>197</v>
      </c>
      <c r="G32" s="164" t="s">
        <v>26</v>
      </c>
      <c r="H32" s="164" t="s">
        <v>197</v>
      </c>
      <c r="I32" s="160">
        <v>58</v>
      </c>
      <c r="J32" s="160">
        <v>58</v>
      </c>
      <c r="K32" s="164" t="s">
        <v>197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58"/>
      <c r="C33" s="46" t="s">
        <v>62</v>
      </c>
      <c r="D33" s="46" t="s">
        <v>63</v>
      </c>
      <c r="E33" s="164" t="s">
        <v>197</v>
      </c>
      <c r="F33" s="164" t="s">
        <v>26</v>
      </c>
      <c r="G33" s="164" t="s">
        <v>26</v>
      </c>
      <c r="H33" s="164" t="s">
        <v>197</v>
      </c>
      <c r="I33" s="160">
        <v>51</v>
      </c>
      <c r="J33" s="160">
        <v>51</v>
      </c>
      <c r="K33" s="164" t="s">
        <v>197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58"/>
      <c r="C34" s="43" t="s">
        <v>64</v>
      </c>
      <c r="D34" s="43" t="s">
        <v>65</v>
      </c>
      <c r="E34" s="164" t="s">
        <v>26</v>
      </c>
      <c r="F34" s="164" t="s">
        <v>26</v>
      </c>
      <c r="G34" s="164" t="s">
        <v>197</v>
      </c>
      <c r="H34" s="164" t="s">
        <v>197</v>
      </c>
      <c r="I34" s="160">
        <v>54</v>
      </c>
      <c r="J34" s="160">
        <v>54</v>
      </c>
      <c r="K34" s="164" t="s">
        <v>197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58"/>
      <c r="C35" s="46" t="s">
        <v>66</v>
      </c>
      <c r="D35" s="46" t="s">
        <v>67</v>
      </c>
      <c r="E35" s="164" t="s">
        <v>197</v>
      </c>
      <c r="F35" s="164" t="s">
        <v>197</v>
      </c>
      <c r="G35" s="164" t="s">
        <v>26</v>
      </c>
      <c r="H35" s="164" t="s">
        <v>197</v>
      </c>
      <c r="I35" s="160">
        <v>49</v>
      </c>
      <c r="J35" s="160">
        <v>49</v>
      </c>
      <c r="K35" s="164" t="s">
        <v>197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58"/>
      <c r="C36" s="43" t="s">
        <v>68</v>
      </c>
      <c r="D36" s="43" t="s">
        <v>69</v>
      </c>
      <c r="E36" s="164" t="s">
        <v>26</v>
      </c>
      <c r="F36" s="164" t="s">
        <v>26</v>
      </c>
      <c r="G36" s="164" t="s">
        <v>197</v>
      </c>
      <c r="H36" s="164" t="s">
        <v>197</v>
      </c>
      <c r="I36" s="160">
        <v>57</v>
      </c>
      <c r="J36" s="160">
        <v>57</v>
      </c>
      <c r="K36" s="164" t="s">
        <v>197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58"/>
      <c r="C37" s="46" t="s">
        <v>70</v>
      </c>
      <c r="D37" s="46" t="s">
        <v>71</v>
      </c>
      <c r="E37" s="164" t="s">
        <v>26</v>
      </c>
      <c r="F37" s="164" t="s">
        <v>197</v>
      </c>
      <c r="G37" s="164" t="s">
        <v>197</v>
      </c>
      <c r="H37" s="164" t="s">
        <v>26</v>
      </c>
      <c r="I37" s="160">
        <v>58</v>
      </c>
      <c r="J37" s="160">
        <v>58</v>
      </c>
      <c r="K37" s="164" t="s">
        <v>197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58"/>
      <c r="C38" s="43" t="s">
        <v>72</v>
      </c>
      <c r="D38" s="43" t="s">
        <v>73</v>
      </c>
      <c r="E38" s="164" t="s">
        <v>197</v>
      </c>
      <c r="F38" s="164" t="s">
        <v>26</v>
      </c>
      <c r="G38" s="164" t="s">
        <v>197</v>
      </c>
      <c r="H38" s="164" t="s">
        <v>197</v>
      </c>
      <c r="I38" s="160">
        <v>43</v>
      </c>
      <c r="J38" s="160">
        <v>43</v>
      </c>
      <c r="K38" s="164" t="s">
        <v>197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58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197</v>
      </c>
      <c r="H39" s="164" t="s">
        <v>197</v>
      </c>
      <c r="I39" s="160">
        <v>51</v>
      </c>
      <c r="J39" s="160">
        <v>51</v>
      </c>
      <c r="K39" s="164" t="s">
        <v>197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0">COUNTIF(E19:E39,"Y")</f>
        <v>16</v>
      </c>
      <c r="F40" s="160">
        <f t="shared" si="0"/>
        <v>11</v>
      </c>
      <c r="G40" s="160">
        <f t="shared" si="0"/>
        <v>13</v>
      </c>
      <c r="H40" s="160">
        <f t="shared" si="0"/>
        <v>8</v>
      </c>
      <c r="I40" s="160"/>
      <c r="J40" s="160"/>
      <c r="K40" s="160">
        <f>COUNTIF(K19:K27,"Y")</f>
        <v>3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76.19047619047619</v>
      </c>
      <c r="F41" s="160">
        <f>(F40/C41)*100</f>
        <v>52.380952380952387</v>
      </c>
      <c r="G41" s="160">
        <f>(G40/C41)*100</f>
        <v>61.904761904761905</v>
      </c>
      <c r="H41" s="160">
        <f>(H40/C41)*100</f>
        <v>38.095238095238095</v>
      </c>
      <c r="I41" s="160"/>
      <c r="J41" s="160"/>
      <c r="K41" s="160">
        <f>(K40/C41)*100</f>
        <v>14.285714285714285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1">IF(E41&lt;=0,"",IF((E41&gt;=60),"Attained","Not-Attained"))</f>
        <v>Attained</v>
      </c>
      <c r="F42" s="179" t="str">
        <f t="shared" si="1"/>
        <v>Not-Attained</v>
      </c>
      <c r="G42" s="179" t="str">
        <f t="shared" si="1"/>
        <v>Attained</v>
      </c>
      <c r="H42" s="179" t="str">
        <f t="shared" si="1"/>
        <v>Not-Attained</v>
      </c>
      <c r="I42" s="160" t="str">
        <f t="shared" si="1"/>
        <v/>
      </c>
      <c r="J42" s="160" t="str">
        <f t="shared" si="1"/>
        <v/>
      </c>
      <c r="K42" s="160" t="str">
        <f t="shared" si="1"/>
        <v>Not-Attained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2</v>
      </c>
      <c r="F44" s="169">
        <v>0</v>
      </c>
      <c r="G44" s="169">
        <v>1</v>
      </c>
      <c r="H44" s="169">
        <v>0</v>
      </c>
      <c r="I44" s="160"/>
      <c r="J44" s="160"/>
      <c r="K44" s="169">
        <v>0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270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8">
        <v>3</v>
      </c>
      <c r="F6" s="108">
        <v>2</v>
      </c>
      <c r="G6" s="108">
        <v>3</v>
      </c>
      <c r="H6" s="108">
        <v>2</v>
      </c>
      <c r="I6" s="108">
        <v>3</v>
      </c>
      <c r="J6" s="108">
        <v>1</v>
      </c>
      <c r="K6" s="108">
        <v>3</v>
      </c>
      <c r="L6" s="108">
        <v>0</v>
      </c>
      <c r="M6" s="108">
        <v>2</v>
      </c>
      <c r="N6" s="108">
        <v>0</v>
      </c>
      <c r="O6" s="108">
        <v>3</v>
      </c>
      <c r="P6" s="108">
        <v>3</v>
      </c>
      <c r="Q6" s="108">
        <v>3</v>
      </c>
      <c r="R6" s="172">
        <v>1</v>
      </c>
      <c r="S6" s="172">
        <v>3</v>
      </c>
    </row>
    <row r="7" spans="2:19" ht="15.75" customHeight="1">
      <c r="D7" s="100" t="s">
        <v>105</v>
      </c>
      <c r="E7" s="108">
        <v>3</v>
      </c>
      <c r="F7" s="108">
        <v>2</v>
      </c>
      <c r="G7" s="108">
        <v>2</v>
      </c>
      <c r="H7" s="108">
        <v>1</v>
      </c>
      <c r="I7" s="108">
        <v>2</v>
      </c>
      <c r="J7" s="108">
        <v>0</v>
      </c>
      <c r="K7" s="108">
        <v>2</v>
      </c>
      <c r="L7" s="108">
        <v>1</v>
      </c>
      <c r="M7" s="108">
        <v>1</v>
      </c>
      <c r="N7" s="108">
        <v>2</v>
      </c>
      <c r="O7" s="108">
        <v>2</v>
      </c>
      <c r="P7" s="108">
        <v>2</v>
      </c>
      <c r="Q7" s="108">
        <v>2</v>
      </c>
      <c r="R7" s="108">
        <v>3</v>
      </c>
      <c r="S7" s="108">
        <v>2</v>
      </c>
    </row>
    <row r="8" spans="2:19" ht="15.75" customHeight="1">
      <c r="D8" s="100" t="s">
        <v>106</v>
      </c>
      <c r="E8" s="108">
        <v>3</v>
      </c>
      <c r="F8" s="108">
        <v>0</v>
      </c>
      <c r="G8" s="108">
        <v>2</v>
      </c>
      <c r="H8" s="108">
        <v>3</v>
      </c>
      <c r="I8" s="108">
        <v>1</v>
      </c>
      <c r="J8" s="108">
        <v>2</v>
      </c>
      <c r="K8" s="108">
        <v>2</v>
      </c>
      <c r="L8" s="108">
        <v>0</v>
      </c>
      <c r="M8" s="108">
        <v>1</v>
      </c>
      <c r="N8" s="108">
        <v>1</v>
      </c>
      <c r="O8" s="108">
        <v>1</v>
      </c>
      <c r="P8" s="108">
        <v>2</v>
      </c>
      <c r="Q8" s="108">
        <v>0</v>
      </c>
      <c r="R8" s="108">
        <v>0</v>
      </c>
      <c r="S8" s="108">
        <v>1</v>
      </c>
    </row>
    <row r="9" spans="2:19" ht="15.75" customHeight="1">
      <c r="D9" s="100" t="s">
        <v>107</v>
      </c>
      <c r="E9" s="108">
        <v>3</v>
      </c>
      <c r="F9" s="108">
        <v>3</v>
      </c>
      <c r="G9" s="108">
        <v>3</v>
      </c>
      <c r="H9" s="108">
        <v>3</v>
      </c>
      <c r="I9" s="108">
        <v>3</v>
      </c>
      <c r="J9" s="108">
        <v>1</v>
      </c>
      <c r="K9" s="108">
        <v>3</v>
      </c>
      <c r="L9" s="108">
        <v>1</v>
      </c>
      <c r="M9" s="108">
        <v>2</v>
      </c>
      <c r="N9" s="108">
        <v>2</v>
      </c>
      <c r="O9" s="108">
        <v>1</v>
      </c>
      <c r="P9" s="108">
        <v>3</v>
      </c>
      <c r="Q9" s="108">
        <v>1</v>
      </c>
      <c r="R9" s="108">
        <v>2</v>
      </c>
      <c r="S9" s="172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2.3333333333333335</v>
      </c>
      <c r="G10" s="107">
        <f t="shared" si="0"/>
        <v>2.5</v>
      </c>
      <c r="H10" s="107">
        <f t="shared" si="0"/>
        <v>2.25</v>
      </c>
      <c r="I10" s="107">
        <f t="shared" si="0"/>
        <v>2.25</v>
      </c>
      <c r="J10" s="107">
        <f t="shared" si="0"/>
        <v>1.3333333333333333</v>
      </c>
      <c r="K10" s="107">
        <f t="shared" si="0"/>
        <v>2.5</v>
      </c>
      <c r="L10" s="107">
        <f t="shared" si="0"/>
        <v>1</v>
      </c>
      <c r="M10" s="107">
        <f t="shared" si="0"/>
        <v>1.5</v>
      </c>
      <c r="N10" s="107">
        <f t="shared" si="0"/>
        <v>1.6666666666666667</v>
      </c>
      <c r="O10" s="107">
        <f t="shared" si="0"/>
        <v>1.75</v>
      </c>
      <c r="P10" s="107">
        <f t="shared" si="0"/>
        <v>2.5</v>
      </c>
      <c r="Q10" s="107">
        <f t="shared" si="0"/>
        <v>2</v>
      </c>
      <c r="R10" s="107">
        <f t="shared" si="0"/>
        <v>2</v>
      </c>
      <c r="S10" s="107">
        <f t="shared" si="0"/>
        <v>2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'CC8'!N19</f>
        <v>0.26249999999999996</v>
      </c>
      <c r="D15" s="100" t="s">
        <v>104</v>
      </c>
      <c r="E15" s="108">
        <f t="shared" ref="E15:S15" si="1">($C$15*E6/3)</f>
        <v>0.26249999999999996</v>
      </c>
      <c r="F15" s="108">
        <f t="shared" si="1"/>
        <v>0.17499999999999996</v>
      </c>
      <c r="G15" s="108">
        <f t="shared" si="1"/>
        <v>0.26249999999999996</v>
      </c>
      <c r="H15" s="108">
        <f t="shared" si="1"/>
        <v>0.17499999999999996</v>
      </c>
      <c r="I15" s="108">
        <f t="shared" si="1"/>
        <v>0.26249999999999996</v>
      </c>
      <c r="J15" s="108">
        <f t="shared" si="1"/>
        <v>8.7499999999999981E-2</v>
      </c>
      <c r="K15" s="108">
        <f t="shared" si="1"/>
        <v>0.26249999999999996</v>
      </c>
      <c r="L15" s="108">
        <f t="shared" si="1"/>
        <v>0</v>
      </c>
      <c r="M15" s="108">
        <f t="shared" si="1"/>
        <v>0.17499999999999996</v>
      </c>
      <c r="N15" s="108">
        <f t="shared" si="1"/>
        <v>0</v>
      </c>
      <c r="O15" s="108">
        <f t="shared" si="1"/>
        <v>0.26249999999999996</v>
      </c>
      <c r="P15" s="108">
        <f t="shared" si="1"/>
        <v>0.26249999999999996</v>
      </c>
      <c r="Q15" s="108">
        <f t="shared" si="1"/>
        <v>0.26249999999999996</v>
      </c>
      <c r="R15" s="108">
        <f t="shared" si="1"/>
        <v>8.7499999999999981E-2</v>
      </c>
      <c r="S15" s="108">
        <f t="shared" si="1"/>
        <v>0.26249999999999996</v>
      </c>
    </row>
    <row r="16" spans="2:19" ht="15.75" customHeight="1">
      <c r="D16" s="100" t="s">
        <v>105</v>
      </c>
      <c r="E16" s="108">
        <f t="shared" ref="E16:S16" si="2">($C$15*E7/3)</f>
        <v>0.26249999999999996</v>
      </c>
      <c r="F16" s="108">
        <f t="shared" si="2"/>
        <v>0.17499999999999996</v>
      </c>
      <c r="G16" s="108">
        <f t="shared" si="2"/>
        <v>0.17499999999999996</v>
      </c>
      <c r="H16" s="108">
        <f t="shared" si="2"/>
        <v>8.7499999999999981E-2</v>
      </c>
      <c r="I16" s="108">
        <f t="shared" si="2"/>
        <v>0.17499999999999996</v>
      </c>
      <c r="J16" s="108">
        <f t="shared" si="2"/>
        <v>0</v>
      </c>
      <c r="K16" s="108">
        <f t="shared" si="2"/>
        <v>0.17499999999999996</v>
      </c>
      <c r="L16" s="108">
        <f t="shared" si="2"/>
        <v>8.7499999999999981E-2</v>
      </c>
      <c r="M16" s="108">
        <f t="shared" si="2"/>
        <v>8.7499999999999981E-2</v>
      </c>
      <c r="N16" s="108">
        <f t="shared" si="2"/>
        <v>0.17499999999999996</v>
      </c>
      <c r="O16" s="108">
        <f t="shared" si="2"/>
        <v>0.17499999999999996</v>
      </c>
      <c r="P16" s="108">
        <f t="shared" si="2"/>
        <v>0.17499999999999996</v>
      </c>
      <c r="Q16" s="108">
        <f t="shared" si="2"/>
        <v>0.17499999999999996</v>
      </c>
      <c r="R16" s="108">
        <f t="shared" si="2"/>
        <v>0.26249999999999996</v>
      </c>
      <c r="S16" s="108">
        <f t="shared" si="2"/>
        <v>0.17499999999999996</v>
      </c>
    </row>
    <row r="17" spans="2:19" ht="15.75" customHeight="1">
      <c r="D17" s="100" t="s">
        <v>106</v>
      </c>
      <c r="E17" s="108">
        <f t="shared" ref="E17:S17" si="3">($C$15*E8/3)</f>
        <v>0.26249999999999996</v>
      </c>
      <c r="F17" s="108">
        <f t="shared" si="3"/>
        <v>0</v>
      </c>
      <c r="G17" s="108">
        <f t="shared" si="3"/>
        <v>0.17499999999999996</v>
      </c>
      <c r="H17" s="108">
        <f t="shared" si="3"/>
        <v>0.26249999999999996</v>
      </c>
      <c r="I17" s="108">
        <f t="shared" si="3"/>
        <v>8.7499999999999981E-2</v>
      </c>
      <c r="J17" s="108">
        <f t="shared" si="3"/>
        <v>0.17499999999999996</v>
      </c>
      <c r="K17" s="108">
        <f t="shared" si="3"/>
        <v>0.17499999999999996</v>
      </c>
      <c r="L17" s="108">
        <f t="shared" si="3"/>
        <v>0</v>
      </c>
      <c r="M17" s="108">
        <f t="shared" si="3"/>
        <v>8.7499999999999981E-2</v>
      </c>
      <c r="N17" s="108">
        <f t="shared" si="3"/>
        <v>8.7499999999999981E-2</v>
      </c>
      <c r="O17" s="108">
        <f t="shared" si="3"/>
        <v>8.7499999999999981E-2</v>
      </c>
      <c r="P17" s="108">
        <f t="shared" si="3"/>
        <v>0.17499999999999996</v>
      </c>
      <c r="Q17" s="108">
        <f t="shared" si="3"/>
        <v>0</v>
      </c>
      <c r="R17" s="108">
        <f t="shared" si="3"/>
        <v>0</v>
      </c>
      <c r="S17" s="108">
        <f t="shared" si="3"/>
        <v>8.7499999999999981E-2</v>
      </c>
    </row>
    <row r="18" spans="2:19" ht="15.75" customHeight="1">
      <c r="D18" s="100" t="s">
        <v>107</v>
      </c>
      <c r="E18" s="108">
        <f t="shared" ref="E18:S18" si="4">($C$15*E9/3)</f>
        <v>0.26249999999999996</v>
      </c>
      <c r="F18" s="108">
        <f t="shared" si="4"/>
        <v>0.26249999999999996</v>
      </c>
      <c r="G18" s="108">
        <f t="shared" si="4"/>
        <v>0.26249999999999996</v>
      </c>
      <c r="H18" s="108">
        <f t="shared" si="4"/>
        <v>0.26249999999999996</v>
      </c>
      <c r="I18" s="108">
        <f t="shared" si="4"/>
        <v>0.26249999999999996</v>
      </c>
      <c r="J18" s="108">
        <f t="shared" si="4"/>
        <v>8.7499999999999981E-2</v>
      </c>
      <c r="K18" s="108">
        <f t="shared" si="4"/>
        <v>0.26249999999999996</v>
      </c>
      <c r="L18" s="108">
        <f t="shared" si="4"/>
        <v>8.7499999999999981E-2</v>
      </c>
      <c r="M18" s="108">
        <f t="shared" si="4"/>
        <v>0.17499999999999996</v>
      </c>
      <c r="N18" s="108">
        <f t="shared" si="4"/>
        <v>0.17499999999999996</v>
      </c>
      <c r="O18" s="108">
        <f t="shared" si="4"/>
        <v>8.7499999999999981E-2</v>
      </c>
      <c r="P18" s="108">
        <f t="shared" si="4"/>
        <v>0.26249999999999996</v>
      </c>
      <c r="Q18" s="108">
        <f t="shared" si="4"/>
        <v>8.7499999999999981E-2</v>
      </c>
      <c r="R18" s="108">
        <f t="shared" si="4"/>
        <v>0.17499999999999996</v>
      </c>
      <c r="S18" s="108">
        <f t="shared" si="4"/>
        <v>0.17499999999999996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0.26249999999999996</v>
      </c>
      <c r="F19" s="107">
        <f t="shared" si="5"/>
        <v>0.20416666666666661</v>
      </c>
      <c r="G19" s="107">
        <f t="shared" si="5"/>
        <v>0.21874999999999994</v>
      </c>
      <c r="H19" s="107">
        <f t="shared" si="5"/>
        <v>0.19687499999999997</v>
      </c>
      <c r="I19" s="107">
        <f t="shared" si="5"/>
        <v>0.19687499999999997</v>
      </c>
      <c r="J19" s="107">
        <f t="shared" si="5"/>
        <v>0.11666666666666664</v>
      </c>
      <c r="K19" s="107">
        <f t="shared" si="5"/>
        <v>0.21874999999999994</v>
      </c>
      <c r="L19" s="107">
        <f t="shared" si="5"/>
        <v>8.7499999999999981E-2</v>
      </c>
      <c r="M19" s="107">
        <f t="shared" si="5"/>
        <v>0.13124999999999998</v>
      </c>
      <c r="N19" s="107">
        <f t="shared" si="5"/>
        <v>0.14583333333333329</v>
      </c>
      <c r="O19" s="107">
        <f t="shared" si="5"/>
        <v>0.15312499999999998</v>
      </c>
      <c r="P19" s="107">
        <f t="shared" si="5"/>
        <v>0.21874999999999994</v>
      </c>
      <c r="Q19" s="107">
        <f t="shared" si="5"/>
        <v>0.17499999999999996</v>
      </c>
      <c r="R19" s="107">
        <f t="shared" si="5"/>
        <v>0.17499999999999996</v>
      </c>
      <c r="S19" s="107">
        <f t="shared" si="5"/>
        <v>0.17499999999999996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2.3333333333333335</v>
      </c>
      <c r="G22" s="112">
        <f t="shared" si="6"/>
        <v>2.5</v>
      </c>
      <c r="H22" s="112">
        <f t="shared" si="6"/>
        <v>2.25</v>
      </c>
      <c r="I22" s="112">
        <f t="shared" si="6"/>
        <v>2.25</v>
      </c>
      <c r="J22" s="112">
        <f t="shared" si="6"/>
        <v>1.3333333333333333</v>
      </c>
      <c r="K22" s="112">
        <f t="shared" si="6"/>
        <v>2.5</v>
      </c>
      <c r="L22" s="112">
        <f t="shared" si="6"/>
        <v>1</v>
      </c>
      <c r="M22" s="112">
        <f t="shared" si="6"/>
        <v>1.5</v>
      </c>
      <c r="N22" s="112">
        <f t="shared" si="6"/>
        <v>1.6666666666666667</v>
      </c>
      <c r="O22" s="112">
        <f t="shared" si="6"/>
        <v>1.75</v>
      </c>
      <c r="P22" s="112">
        <f t="shared" si="6"/>
        <v>2.5</v>
      </c>
      <c r="Q22" s="112">
        <f t="shared" si="6"/>
        <v>2</v>
      </c>
      <c r="R22" s="112">
        <f t="shared" si="6"/>
        <v>2</v>
      </c>
      <c r="S22" s="112">
        <f t="shared" si="6"/>
        <v>2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0.26249999999999996</v>
      </c>
      <c r="F23" s="114">
        <f t="shared" si="7"/>
        <v>0.20416666666666661</v>
      </c>
      <c r="G23" s="114">
        <f t="shared" si="7"/>
        <v>0.21874999999999994</v>
      </c>
      <c r="H23" s="114">
        <f t="shared" si="7"/>
        <v>0.19687499999999997</v>
      </c>
      <c r="I23" s="114">
        <f t="shared" si="7"/>
        <v>0.19687499999999997</v>
      </c>
      <c r="J23" s="114">
        <f t="shared" si="7"/>
        <v>0.11666666666666664</v>
      </c>
      <c r="K23" s="114">
        <f t="shared" si="7"/>
        <v>0.21874999999999994</v>
      </c>
      <c r="L23" s="114">
        <f t="shared" si="7"/>
        <v>8.7499999999999981E-2</v>
      </c>
      <c r="M23" s="114">
        <f t="shared" si="7"/>
        <v>0.13124999999999998</v>
      </c>
      <c r="N23" s="114">
        <f t="shared" si="7"/>
        <v>0.14583333333333329</v>
      </c>
      <c r="O23" s="114">
        <f t="shared" si="7"/>
        <v>0.15312499999999998</v>
      </c>
      <c r="P23" s="114">
        <f t="shared" si="7"/>
        <v>0.21874999999999994</v>
      </c>
      <c r="Q23" s="114">
        <f t="shared" si="7"/>
        <v>0.17499999999999996</v>
      </c>
      <c r="R23" s="114">
        <f t="shared" si="7"/>
        <v>0.17499999999999996</v>
      </c>
      <c r="S23" s="114">
        <f t="shared" si="7"/>
        <v>0.17499999999999996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2.7374999999999998</v>
      </c>
      <c r="F25" s="109">
        <f t="shared" si="8"/>
        <v>2.1291666666666669</v>
      </c>
      <c r="G25" s="109">
        <f t="shared" si="8"/>
        <v>2.28125</v>
      </c>
      <c r="H25" s="109">
        <f t="shared" si="8"/>
        <v>2.0531250000000001</v>
      </c>
      <c r="I25" s="109">
        <f t="shared" si="8"/>
        <v>2.0531250000000001</v>
      </c>
      <c r="J25" s="109">
        <f t="shared" si="8"/>
        <v>1.2166666666666666</v>
      </c>
      <c r="K25" s="109">
        <f t="shared" si="8"/>
        <v>2.28125</v>
      </c>
      <c r="L25" s="109">
        <f t="shared" si="8"/>
        <v>0.91249999999999998</v>
      </c>
      <c r="M25" s="109">
        <f t="shared" si="8"/>
        <v>1.3687499999999999</v>
      </c>
      <c r="N25" s="109">
        <f t="shared" si="8"/>
        <v>1.5208333333333335</v>
      </c>
      <c r="O25" s="109">
        <f t="shared" si="8"/>
        <v>1.596875</v>
      </c>
      <c r="P25" s="109">
        <f t="shared" si="8"/>
        <v>2.28125</v>
      </c>
      <c r="Q25" s="109">
        <f t="shared" si="8"/>
        <v>1.825</v>
      </c>
      <c r="R25" s="109">
        <f t="shared" si="8"/>
        <v>1.825</v>
      </c>
      <c r="S25" s="109">
        <f t="shared" si="8"/>
        <v>1.825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271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272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229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273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181"/>
      <c r="C19" s="43" t="s">
        <v>34</v>
      </c>
      <c r="D19" s="43" t="s">
        <v>35</v>
      </c>
      <c r="E19" s="182" t="s">
        <v>26</v>
      </c>
      <c r="F19" s="164" t="s">
        <v>26</v>
      </c>
      <c r="G19" s="164" t="s">
        <v>197</v>
      </c>
      <c r="H19" s="183" t="s">
        <v>197</v>
      </c>
      <c r="I19" s="164">
        <v>57</v>
      </c>
      <c r="J19" s="164">
        <v>57</v>
      </c>
      <c r="K19" s="164" t="str">
        <f t="shared" ref="K19:K27" si="0">IF(J19&lt;=0,"",IF((J19&gt;=60),"Y","N"))</f>
        <v>N</v>
      </c>
      <c r="L19" s="372">
        <f>(E44+F44+G44+H44)/4</f>
        <v>1.25</v>
      </c>
      <c r="M19" s="372">
        <f>K44</f>
        <v>0</v>
      </c>
      <c r="N19" s="165">
        <f>(L19*0.35+M19*0.65)</f>
        <v>0.4375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181"/>
      <c r="C20" s="46" t="s">
        <v>36</v>
      </c>
      <c r="D20" s="46" t="s">
        <v>37</v>
      </c>
      <c r="E20" s="182" t="s">
        <v>26</v>
      </c>
      <c r="F20" s="164" t="s">
        <v>26</v>
      </c>
      <c r="G20" s="164" t="s">
        <v>26</v>
      </c>
      <c r="H20" s="183" t="s">
        <v>197</v>
      </c>
      <c r="I20" s="164">
        <v>67</v>
      </c>
      <c r="J20" s="164">
        <v>67</v>
      </c>
      <c r="K20" s="164" t="str">
        <f t="shared" si="0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82" t="s">
        <v>197</v>
      </c>
      <c r="F21" s="164" t="s">
        <v>197</v>
      </c>
      <c r="G21" s="164" t="s">
        <v>26</v>
      </c>
      <c r="H21" s="183" t="s">
        <v>26</v>
      </c>
      <c r="I21" s="164">
        <v>49</v>
      </c>
      <c r="J21" s="164">
        <v>49</v>
      </c>
      <c r="K21" s="164" t="str">
        <f t="shared" si="0"/>
        <v>N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181"/>
      <c r="C22" s="46" t="s">
        <v>40</v>
      </c>
      <c r="D22" s="46" t="s">
        <v>41</v>
      </c>
      <c r="E22" s="182" t="s">
        <v>197</v>
      </c>
      <c r="F22" s="164" t="s">
        <v>26</v>
      </c>
      <c r="G22" s="164" t="s">
        <v>26</v>
      </c>
      <c r="H22" s="183" t="s">
        <v>197</v>
      </c>
      <c r="I22" s="164">
        <v>50</v>
      </c>
      <c r="J22" s="164">
        <v>50</v>
      </c>
      <c r="K22" s="164" t="str">
        <f t="shared" si="0"/>
        <v>N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181"/>
      <c r="C23" s="46" t="s">
        <v>42</v>
      </c>
      <c r="D23" s="46" t="s">
        <v>43</v>
      </c>
      <c r="E23" s="182" t="s">
        <v>26</v>
      </c>
      <c r="F23" s="164" t="s">
        <v>26</v>
      </c>
      <c r="G23" s="164" t="s">
        <v>197</v>
      </c>
      <c r="H23" s="183" t="s">
        <v>26</v>
      </c>
      <c r="I23" s="160">
        <v>66</v>
      </c>
      <c r="J23" s="160">
        <v>66</v>
      </c>
      <c r="K23" s="164" t="str">
        <f t="shared" si="0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181"/>
      <c r="C24" s="43" t="s">
        <v>44</v>
      </c>
      <c r="D24" s="43" t="s">
        <v>45</v>
      </c>
      <c r="E24" s="182" t="s">
        <v>197</v>
      </c>
      <c r="F24" s="164" t="s">
        <v>26</v>
      </c>
      <c r="G24" s="164" t="s">
        <v>26</v>
      </c>
      <c r="H24" s="183" t="s">
        <v>26</v>
      </c>
      <c r="I24" s="160">
        <v>61</v>
      </c>
      <c r="J24" s="160">
        <v>61</v>
      </c>
      <c r="K24" s="164" t="str">
        <f t="shared" si="0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181"/>
      <c r="C25" s="46" t="s">
        <v>46</v>
      </c>
      <c r="D25" s="46" t="s">
        <v>47</v>
      </c>
      <c r="E25" s="182" t="s">
        <v>197</v>
      </c>
      <c r="F25" s="164" t="s">
        <v>26</v>
      </c>
      <c r="G25" s="164" t="s">
        <v>197</v>
      </c>
      <c r="H25" s="183" t="s">
        <v>26</v>
      </c>
      <c r="I25" s="160">
        <v>55</v>
      </c>
      <c r="J25" s="160">
        <v>55</v>
      </c>
      <c r="K25" s="164" t="str">
        <f t="shared" si="0"/>
        <v>N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181"/>
      <c r="C26" s="43" t="s">
        <v>48</v>
      </c>
      <c r="D26" s="43" t="s">
        <v>49</v>
      </c>
      <c r="E26" s="182" t="s">
        <v>26</v>
      </c>
      <c r="F26" s="164" t="s">
        <v>26</v>
      </c>
      <c r="G26" s="164" t="s">
        <v>197</v>
      </c>
      <c r="H26" s="183" t="s">
        <v>197</v>
      </c>
      <c r="I26" s="160">
        <v>55</v>
      </c>
      <c r="J26" s="160">
        <v>55</v>
      </c>
      <c r="K26" s="164" t="str">
        <f t="shared" si="0"/>
        <v>N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181"/>
      <c r="C27" s="46" t="s">
        <v>50</v>
      </c>
      <c r="D27" s="46" t="s">
        <v>51</v>
      </c>
      <c r="E27" s="182" t="s">
        <v>197</v>
      </c>
      <c r="F27" s="164" t="s">
        <v>26</v>
      </c>
      <c r="G27" s="164" t="s">
        <v>197</v>
      </c>
      <c r="H27" s="183" t="s">
        <v>26</v>
      </c>
      <c r="I27" s="160">
        <v>56</v>
      </c>
      <c r="J27" s="160">
        <v>56</v>
      </c>
      <c r="K27" s="164" t="str">
        <f t="shared" si="0"/>
        <v>N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181"/>
      <c r="C28" s="43" t="s">
        <v>52</v>
      </c>
      <c r="D28" s="43" t="s">
        <v>53</v>
      </c>
      <c r="E28" s="182" t="s">
        <v>197</v>
      </c>
      <c r="F28" s="164" t="s">
        <v>197</v>
      </c>
      <c r="G28" s="164" t="s">
        <v>26</v>
      </c>
      <c r="H28" s="183" t="s">
        <v>26</v>
      </c>
      <c r="I28" s="160">
        <v>55</v>
      </c>
      <c r="J28" s="160">
        <v>55</v>
      </c>
      <c r="K28" s="164" t="s">
        <v>197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181"/>
      <c r="C29" s="46" t="s">
        <v>54</v>
      </c>
      <c r="D29" s="46" t="s">
        <v>55</v>
      </c>
      <c r="E29" s="182" t="s">
        <v>26</v>
      </c>
      <c r="F29" s="164" t="s">
        <v>26</v>
      </c>
      <c r="G29" s="164" t="s">
        <v>26</v>
      </c>
      <c r="H29" s="183" t="s">
        <v>26</v>
      </c>
      <c r="I29" s="160">
        <v>74</v>
      </c>
      <c r="J29" s="160">
        <v>74</v>
      </c>
      <c r="K29" s="164" t="s">
        <v>26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181"/>
      <c r="C30" s="43" t="s">
        <v>56</v>
      </c>
      <c r="D30" s="43" t="s">
        <v>57</v>
      </c>
      <c r="E30" s="182" t="s">
        <v>26</v>
      </c>
      <c r="F30" s="164" t="s">
        <v>26</v>
      </c>
      <c r="G30" s="164" t="s">
        <v>26</v>
      </c>
      <c r="H30" s="183" t="s">
        <v>26</v>
      </c>
      <c r="I30" s="160">
        <v>68</v>
      </c>
      <c r="J30" s="160">
        <v>68</v>
      </c>
      <c r="K30" s="164" t="s">
        <v>26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181"/>
      <c r="C31" s="46" t="s">
        <v>58</v>
      </c>
      <c r="D31" s="46" t="s">
        <v>59</v>
      </c>
      <c r="E31" s="182" t="s">
        <v>26</v>
      </c>
      <c r="F31" s="164" t="s">
        <v>26</v>
      </c>
      <c r="G31" s="164" t="s">
        <v>26</v>
      </c>
      <c r="H31" s="183" t="s">
        <v>26</v>
      </c>
      <c r="I31" s="160">
        <v>73</v>
      </c>
      <c r="J31" s="160">
        <v>73</v>
      </c>
      <c r="K31" s="164" t="s">
        <v>26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181"/>
      <c r="C32" s="43" t="s">
        <v>60</v>
      </c>
      <c r="D32" s="43" t="s">
        <v>61</v>
      </c>
      <c r="E32" s="182" t="s">
        <v>26</v>
      </c>
      <c r="F32" s="164" t="s">
        <v>26</v>
      </c>
      <c r="G32" s="164" t="s">
        <v>26</v>
      </c>
      <c r="H32" s="183" t="s">
        <v>197</v>
      </c>
      <c r="I32" s="160">
        <v>60</v>
      </c>
      <c r="J32" s="160">
        <v>60</v>
      </c>
      <c r="K32" s="164" t="s">
        <v>26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181"/>
      <c r="C33" s="46" t="s">
        <v>62</v>
      </c>
      <c r="D33" s="46" t="s">
        <v>63</v>
      </c>
      <c r="E33" s="182" t="s">
        <v>26</v>
      </c>
      <c r="F33" s="164" t="s">
        <v>197</v>
      </c>
      <c r="G33" s="164" t="s">
        <v>26</v>
      </c>
      <c r="H33" s="183" t="s">
        <v>26</v>
      </c>
      <c r="I33" s="160">
        <v>61</v>
      </c>
      <c r="J33" s="160">
        <v>61</v>
      </c>
      <c r="K33" s="164" t="s">
        <v>26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181"/>
      <c r="C34" s="43" t="s">
        <v>64</v>
      </c>
      <c r="D34" s="43" t="s">
        <v>65</v>
      </c>
      <c r="E34" s="182" t="s">
        <v>197</v>
      </c>
      <c r="F34" s="164" t="s">
        <v>26</v>
      </c>
      <c r="G34" s="164" t="s">
        <v>197</v>
      </c>
      <c r="H34" s="183" t="s">
        <v>26</v>
      </c>
      <c r="I34" s="160">
        <v>59</v>
      </c>
      <c r="J34" s="160">
        <v>59</v>
      </c>
      <c r="K34" s="164" t="s">
        <v>197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181"/>
      <c r="C35" s="46" t="s">
        <v>66</v>
      </c>
      <c r="D35" s="46" t="s">
        <v>67</v>
      </c>
      <c r="E35" s="182" t="s">
        <v>197</v>
      </c>
      <c r="F35" s="164" t="s">
        <v>197</v>
      </c>
      <c r="G35" s="164" t="s">
        <v>26</v>
      </c>
      <c r="H35" s="183" t="s">
        <v>26</v>
      </c>
      <c r="I35" s="160">
        <v>57</v>
      </c>
      <c r="J35" s="160">
        <v>57</v>
      </c>
      <c r="K35" s="164" t="s">
        <v>197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181"/>
      <c r="C36" s="43" t="s">
        <v>68</v>
      </c>
      <c r="D36" s="43" t="s">
        <v>69</v>
      </c>
      <c r="E36" s="182" t="s">
        <v>26</v>
      </c>
      <c r="F36" s="164" t="s">
        <v>26</v>
      </c>
      <c r="G36" s="164" t="s">
        <v>26</v>
      </c>
      <c r="H36" s="183" t="s">
        <v>197</v>
      </c>
      <c r="I36" s="160">
        <v>59</v>
      </c>
      <c r="J36" s="160">
        <v>59</v>
      </c>
      <c r="K36" s="164" t="s">
        <v>197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181"/>
      <c r="C37" s="46" t="s">
        <v>70</v>
      </c>
      <c r="D37" s="46" t="s">
        <v>71</v>
      </c>
      <c r="E37" s="182" t="s">
        <v>26</v>
      </c>
      <c r="F37" s="164" t="s">
        <v>26</v>
      </c>
      <c r="G37" s="164" t="s">
        <v>26</v>
      </c>
      <c r="H37" s="183" t="s">
        <v>197</v>
      </c>
      <c r="I37" s="160">
        <v>60</v>
      </c>
      <c r="J37" s="160">
        <v>60</v>
      </c>
      <c r="K37" s="164" t="s">
        <v>26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181"/>
      <c r="C38" s="43" t="s">
        <v>72</v>
      </c>
      <c r="D38" s="43" t="s">
        <v>73</v>
      </c>
      <c r="E38" s="182" t="s">
        <v>197</v>
      </c>
      <c r="F38" s="164" t="s">
        <v>26</v>
      </c>
      <c r="G38" s="164" t="s">
        <v>26</v>
      </c>
      <c r="H38" s="183" t="s">
        <v>197</v>
      </c>
      <c r="I38" s="160">
        <v>56</v>
      </c>
      <c r="J38" s="160">
        <v>56</v>
      </c>
      <c r="K38" s="164" t="s">
        <v>197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181"/>
      <c r="C39" s="46" t="s">
        <v>74</v>
      </c>
      <c r="D39" s="46" t="s">
        <v>75</v>
      </c>
      <c r="E39" s="182" t="s">
        <v>26</v>
      </c>
      <c r="F39" s="164" t="s">
        <v>26</v>
      </c>
      <c r="G39" s="164" t="s">
        <v>197</v>
      </c>
      <c r="H39" s="183" t="s">
        <v>26</v>
      </c>
      <c r="I39" s="160">
        <v>65</v>
      </c>
      <c r="J39" s="160">
        <v>65</v>
      </c>
      <c r="K39" s="164" t="s">
        <v>26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1">COUNTIF(E19:E39,"Y")</f>
        <v>12</v>
      </c>
      <c r="F40" s="160">
        <f t="shared" si="1"/>
        <v>17</v>
      </c>
      <c r="G40" s="160">
        <f t="shared" si="1"/>
        <v>14</v>
      </c>
      <c r="H40" s="160">
        <f t="shared" si="1"/>
        <v>13</v>
      </c>
      <c r="I40" s="160"/>
      <c r="J40" s="160"/>
      <c r="K40" s="160">
        <f>COUNTIF(K19:K39,"Y")</f>
        <v>10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57.142857142857139</v>
      </c>
      <c r="F41" s="160">
        <f>(F40/C41)*100</f>
        <v>80.952380952380949</v>
      </c>
      <c r="G41" s="160">
        <f>(G40/C41)*100</f>
        <v>66.666666666666657</v>
      </c>
      <c r="H41" s="160">
        <f>(H40/C41)*100</f>
        <v>61.904761904761905</v>
      </c>
      <c r="I41" s="160"/>
      <c r="J41" s="160"/>
      <c r="K41" s="160">
        <f>(K40/C41)*100</f>
        <v>47.619047619047613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2">IF(E41&lt;=0,"",IF((E41&gt;=60),"Attained","Not-Attained"))</f>
        <v>Not-Attained</v>
      </c>
      <c r="F42" s="179" t="str">
        <f t="shared" si="2"/>
        <v>Attained</v>
      </c>
      <c r="G42" s="179" t="str">
        <f t="shared" si="2"/>
        <v>Attained</v>
      </c>
      <c r="H42" s="179" t="str">
        <f t="shared" si="2"/>
        <v>Attained</v>
      </c>
      <c r="I42" s="160" t="str">
        <f t="shared" si="2"/>
        <v/>
      </c>
      <c r="J42" s="160" t="str">
        <f t="shared" si="2"/>
        <v/>
      </c>
      <c r="K42" s="160" t="str">
        <f t="shared" si="2"/>
        <v>Not-Attained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0</v>
      </c>
      <c r="F44" s="169">
        <v>3</v>
      </c>
      <c r="G44" s="169">
        <v>1</v>
      </c>
      <c r="H44" s="169">
        <v>1</v>
      </c>
      <c r="I44" s="160"/>
      <c r="J44" s="160"/>
      <c r="K44" s="169">
        <v>0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274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2</v>
      </c>
      <c r="G6" s="102">
        <v>2</v>
      </c>
      <c r="H6" s="102">
        <v>3</v>
      </c>
      <c r="I6" s="102">
        <v>2</v>
      </c>
      <c r="J6" s="102">
        <v>1</v>
      </c>
      <c r="K6" s="102">
        <v>2</v>
      </c>
      <c r="L6" s="102">
        <v>2</v>
      </c>
      <c r="M6" s="102">
        <v>3</v>
      </c>
      <c r="N6" s="102">
        <v>2</v>
      </c>
      <c r="O6" s="102">
        <v>2</v>
      </c>
      <c r="P6" s="102">
        <v>3</v>
      </c>
      <c r="Q6" s="102">
        <v>3</v>
      </c>
      <c r="R6" s="102">
        <v>3</v>
      </c>
      <c r="S6" s="102">
        <v>2</v>
      </c>
    </row>
    <row r="7" spans="2:19" ht="15.75" customHeight="1">
      <c r="D7" s="100" t="s">
        <v>105</v>
      </c>
      <c r="E7" s="103">
        <v>3</v>
      </c>
      <c r="F7" s="104">
        <v>1</v>
      </c>
      <c r="G7" s="104">
        <v>3</v>
      </c>
      <c r="H7" s="104">
        <v>3</v>
      </c>
      <c r="I7" s="104">
        <v>2</v>
      </c>
      <c r="J7" s="104">
        <v>2</v>
      </c>
      <c r="K7" s="104">
        <v>3</v>
      </c>
      <c r="L7" s="104">
        <v>1</v>
      </c>
      <c r="M7" s="104">
        <v>2</v>
      </c>
      <c r="N7" s="104">
        <v>2</v>
      </c>
      <c r="O7" s="104">
        <v>2</v>
      </c>
      <c r="P7" s="104">
        <v>3</v>
      </c>
      <c r="Q7" s="104">
        <v>3</v>
      </c>
      <c r="R7" s="104">
        <v>3</v>
      </c>
      <c r="S7" s="104">
        <v>3</v>
      </c>
    </row>
    <row r="8" spans="2:19" ht="15.75" customHeight="1">
      <c r="D8" s="100" t="s">
        <v>106</v>
      </c>
      <c r="E8" s="103">
        <v>3</v>
      </c>
      <c r="F8" s="104">
        <v>1</v>
      </c>
      <c r="G8" s="104">
        <v>3</v>
      </c>
      <c r="H8" s="104">
        <v>3</v>
      </c>
      <c r="I8" s="104">
        <v>3</v>
      </c>
      <c r="J8" s="104">
        <v>2</v>
      </c>
      <c r="K8" s="104">
        <v>3</v>
      </c>
      <c r="L8" s="104">
        <v>2</v>
      </c>
      <c r="M8" s="104">
        <v>3</v>
      </c>
      <c r="N8" s="104">
        <v>2</v>
      </c>
      <c r="O8" s="104">
        <v>2</v>
      </c>
      <c r="P8" s="104">
        <v>3</v>
      </c>
      <c r="Q8" s="104">
        <v>3</v>
      </c>
      <c r="R8" s="104">
        <v>3</v>
      </c>
      <c r="S8" s="104">
        <v>2</v>
      </c>
    </row>
    <row r="9" spans="2:19" ht="15.75" customHeight="1">
      <c r="D9" s="100" t="s">
        <v>107</v>
      </c>
      <c r="E9" s="105">
        <v>3</v>
      </c>
      <c r="F9" s="104">
        <v>1</v>
      </c>
      <c r="G9" s="104">
        <v>3</v>
      </c>
      <c r="H9" s="104">
        <v>3</v>
      </c>
      <c r="I9" s="104">
        <v>3</v>
      </c>
      <c r="J9" s="104">
        <v>2</v>
      </c>
      <c r="K9" s="104">
        <v>3</v>
      </c>
      <c r="L9" s="104">
        <v>2</v>
      </c>
      <c r="M9" s="104">
        <v>3</v>
      </c>
      <c r="N9" s="104">
        <v>2</v>
      </c>
      <c r="O9" s="104">
        <v>2</v>
      </c>
      <c r="P9" s="104">
        <v>3</v>
      </c>
      <c r="Q9" s="104">
        <v>3</v>
      </c>
      <c r="R9" s="104">
        <v>3</v>
      </c>
      <c r="S9" s="104">
        <v>2</v>
      </c>
    </row>
    <row r="10" spans="2:19" ht="15.75" customHeight="1">
      <c r="B10" s="85" t="s">
        <v>108</v>
      </c>
      <c r="D10" s="106" t="s">
        <v>109</v>
      </c>
      <c r="E10" s="187">
        <v>3</v>
      </c>
      <c r="F10" s="185">
        <v>1.25</v>
      </c>
      <c r="G10" s="185">
        <v>2.75</v>
      </c>
      <c r="H10" s="185">
        <v>3</v>
      </c>
      <c r="I10" s="185">
        <v>2.5</v>
      </c>
      <c r="J10" s="185">
        <v>1.75</v>
      </c>
      <c r="K10" s="185">
        <v>2.75</v>
      </c>
      <c r="L10" s="185">
        <v>1.75</v>
      </c>
      <c r="M10" s="185">
        <v>2.75</v>
      </c>
      <c r="N10" s="185">
        <v>2</v>
      </c>
      <c r="O10" s="185">
        <v>2</v>
      </c>
      <c r="P10" s="185">
        <v>3</v>
      </c>
      <c r="Q10" s="185">
        <v>3</v>
      </c>
      <c r="R10" s="185">
        <v>3</v>
      </c>
      <c r="S10" s="185">
        <v>2.25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'CC9'!N19</f>
        <v>0.4375</v>
      </c>
      <c r="D15" s="100" t="s">
        <v>104</v>
      </c>
      <c r="E15" s="108">
        <f t="shared" ref="E15:S15" si="0">($C$15*E6/3)</f>
        <v>0.4375</v>
      </c>
      <c r="F15" s="108">
        <f t="shared" si="0"/>
        <v>0.29166666666666669</v>
      </c>
      <c r="G15" s="108">
        <f t="shared" si="0"/>
        <v>0.29166666666666669</v>
      </c>
      <c r="H15" s="108">
        <f t="shared" si="0"/>
        <v>0.4375</v>
      </c>
      <c r="I15" s="108">
        <f t="shared" si="0"/>
        <v>0.29166666666666669</v>
      </c>
      <c r="J15" s="108">
        <f t="shared" si="0"/>
        <v>0.14583333333333334</v>
      </c>
      <c r="K15" s="108">
        <f t="shared" si="0"/>
        <v>0.29166666666666669</v>
      </c>
      <c r="L15" s="108">
        <f t="shared" si="0"/>
        <v>0.29166666666666669</v>
      </c>
      <c r="M15" s="108">
        <f t="shared" si="0"/>
        <v>0.4375</v>
      </c>
      <c r="N15" s="108">
        <f t="shared" si="0"/>
        <v>0.29166666666666669</v>
      </c>
      <c r="O15" s="108">
        <f t="shared" si="0"/>
        <v>0.29166666666666669</v>
      </c>
      <c r="P15" s="108">
        <f t="shared" si="0"/>
        <v>0.4375</v>
      </c>
      <c r="Q15" s="108">
        <f t="shared" si="0"/>
        <v>0.4375</v>
      </c>
      <c r="R15" s="108">
        <f t="shared" si="0"/>
        <v>0.4375</v>
      </c>
      <c r="S15" s="108">
        <f t="shared" si="0"/>
        <v>0.29166666666666669</v>
      </c>
    </row>
    <row r="16" spans="2:19" ht="15.75" customHeight="1">
      <c r="D16" s="100" t="s">
        <v>105</v>
      </c>
      <c r="E16" s="108">
        <f t="shared" ref="E16:S16" si="1">($C$15*E7/3)</f>
        <v>0.4375</v>
      </c>
      <c r="F16" s="108">
        <f t="shared" si="1"/>
        <v>0.14583333333333334</v>
      </c>
      <c r="G16" s="108">
        <f t="shared" si="1"/>
        <v>0.4375</v>
      </c>
      <c r="H16" s="108">
        <f t="shared" si="1"/>
        <v>0.4375</v>
      </c>
      <c r="I16" s="108">
        <f t="shared" si="1"/>
        <v>0.29166666666666669</v>
      </c>
      <c r="J16" s="108">
        <f t="shared" si="1"/>
        <v>0.29166666666666669</v>
      </c>
      <c r="K16" s="108">
        <f t="shared" si="1"/>
        <v>0.4375</v>
      </c>
      <c r="L16" s="108">
        <f t="shared" si="1"/>
        <v>0.14583333333333334</v>
      </c>
      <c r="M16" s="108">
        <f t="shared" si="1"/>
        <v>0.29166666666666669</v>
      </c>
      <c r="N16" s="108">
        <f t="shared" si="1"/>
        <v>0.29166666666666669</v>
      </c>
      <c r="O16" s="108">
        <f t="shared" si="1"/>
        <v>0.29166666666666669</v>
      </c>
      <c r="P16" s="108">
        <f t="shared" si="1"/>
        <v>0.4375</v>
      </c>
      <c r="Q16" s="108">
        <f t="shared" si="1"/>
        <v>0.4375</v>
      </c>
      <c r="R16" s="108">
        <f t="shared" si="1"/>
        <v>0.4375</v>
      </c>
      <c r="S16" s="108">
        <f t="shared" si="1"/>
        <v>0.4375</v>
      </c>
    </row>
    <row r="17" spans="2:19" ht="15.75" customHeight="1">
      <c r="D17" s="100" t="s">
        <v>106</v>
      </c>
      <c r="E17" s="108">
        <f t="shared" ref="E17:S17" si="2">($C$15*E8/3)</f>
        <v>0.4375</v>
      </c>
      <c r="F17" s="108">
        <f t="shared" si="2"/>
        <v>0.14583333333333334</v>
      </c>
      <c r="G17" s="108">
        <f t="shared" si="2"/>
        <v>0.4375</v>
      </c>
      <c r="H17" s="108">
        <f t="shared" si="2"/>
        <v>0.4375</v>
      </c>
      <c r="I17" s="108">
        <f t="shared" si="2"/>
        <v>0.4375</v>
      </c>
      <c r="J17" s="108">
        <f t="shared" si="2"/>
        <v>0.29166666666666669</v>
      </c>
      <c r="K17" s="108">
        <f t="shared" si="2"/>
        <v>0.4375</v>
      </c>
      <c r="L17" s="108">
        <f t="shared" si="2"/>
        <v>0.29166666666666669</v>
      </c>
      <c r="M17" s="108">
        <f t="shared" si="2"/>
        <v>0.4375</v>
      </c>
      <c r="N17" s="108">
        <f t="shared" si="2"/>
        <v>0.29166666666666669</v>
      </c>
      <c r="O17" s="108">
        <f t="shared" si="2"/>
        <v>0.29166666666666669</v>
      </c>
      <c r="P17" s="108">
        <f t="shared" si="2"/>
        <v>0.4375</v>
      </c>
      <c r="Q17" s="108">
        <f t="shared" si="2"/>
        <v>0.4375</v>
      </c>
      <c r="R17" s="108">
        <f t="shared" si="2"/>
        <v>0.4375</v>
      </c>
      <c r="S17" s="108">
        <f t="shared" si="2"/>
        <v>0.29166666666666669</v>
      </c>
    </row>
    <row r="18" spans="2:19" ht="15.75" customHeight="1">
      <c r="D18" s="100" t="s">
        <v>107</v>
      </c>
      <c r="E18" s="108">
        <f t="shared" ref="E18:S18" si="3">($C$15*E9/3)</f>
        <v>0.4375</v>
      </c>
      <c r="F18" s="108">
        <f t="shared" si="3"/>
        <v>0.14583333333333334</v>
      </c>
      <c r="G18" s="108">
        <f t="shared" si="3"/>
        <v>0.4375</v>
      </c>
      <c r="H18" s="108">
        <f t="shared" si="3"/>
        <v>0.4375</v>
      </c>
      <c r="I18" s="108">
        <f t="shared" si="3"/>
        <v>0.4375</v>
      </c>
      <c r="J18" s="108">
        <f t="shared" si="3"/>
        <v>0.29166666666666669</v>
      </c>
      <c r="K18" s="108">
        <f t="shared" si="3"/>
        <v>0.4375</v>
      </c>
      <c r="L18" s="108">
        <f t="shared" si="3"/>
        <v>0.29166666666666669</v>
      </c>
      <c r="M18" s="108">
        <f t="shared" si="3"/>
        <v>0.4375</v>
      </c>
      <c r="N18" s="108">
        <f t="shared" si="3"/>
        <v>0.29166666666666669</v>
      </c>
      <c r="O18" s="108">
        <f t="shared" si="3"/>
        <v>0.29166666666666669</v>
      </c>
      <c r="P18" s="108">
        <f t="shared" si="3"/>
        <v>0.4375</v>
      </c>
      <c r="Q18" s="108">
        <f t="shared" si="3"/>
        <v>0.4375</v>
      </c>
      <c r="R18" s="108">
        <f t="shared" si="3"/>
        <v>0.4375</v>
      </c>
      <c r="S18" s="108">
        <f t="shared" si="3"/>
        <v>0.29166666666666669</v>
      </c>
    </row>
    <row r="19" spans="2:19" ht="15.75" customHeight="1">
      <c r="D19" s="106" t="s">
        <v>109</v>
      </c>
      <c r="E19" s="107">
        <f t="shared" ref="E19:S19" si="4">IFERROR(AVERAGEIF(E15:E18,"&lt;&gt;0",E15:E18),0)</f>
        <v>0.4375</v>
      </c>
      <c r="F19" s="107">
        <f t="shared" si="4"/>
        <v>0.18229166666666669</v>
      </c>
      <c r="G19" s="107">
        <f t="shared" si="4"/>
        <v>0.40104166666666669</v>
      </c>
      <c r="H19" s="107">
        <f t="shared" si="4"/>
        <v>0.4375</v>
      </c>
      <c r="I19" s="107">
        <f t="shared" si="4"/>
        <v>0.36458333333333337</v>
      </c>
      <c r="J19" s="107">
        <f t="shared" si="4"/>
        <v>0.25520833333333337</v>
      </c>
      <c r="K19" s="107">
        <f t="shared" si="4"/>
        <v>0.40104166666666669</v>
      </c>
      <c r="L19" s="107">
        <f t="shared" si="4"/>
        <v>0.25520833333333337</v>
      </c>
      <c r="M19" s="107">
        <f t="shared" si="4"/>
        <v>0.40104166666666669</v>
      </c>
      <c r="N19" s="107">
        <f t="shared" si="4"/>
        <v>0.29166666666666669</v>
      </c>
      <c r="O19" s="107">
        <f t="shared" si="4"/>
        <v>0.29166666666666669</v>
      </c>
      <c r="P19" s="107">
        <f t="shared" si="4"/>
        <v>0.4375</v>
      </c>
      <c r="Q19" s="107">
        <f t="shared" si="4"/>
        <v>0.4375</v>
      </c>
      <c r="R19" s="107">
        <f t="shared" si="4"/>
        <v>0.4375</v>
      </c>
      <c r="S19" s="107">
        <f t="shared" si="4"/>
        <v>0.32812500000000006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5">E10</f>
        <v>3</v>
      </c>
      <c r="F22" s="112">
        <f t="shared" si="5"/>
        <v>1.25</v>
      </c>
      <c r="G22" s="112">
        <f t="shared" si="5"/>
        <v>2.75</v>
      </c>
      <c r="H22" s="112">
        <f t="shared" si="5"/>
        <v>3</v>
      </c>
      <c r="I22" s="112">
        <f t="shared" si="5"/>
        <v>2.5</v>
      </c>
      <c r="J22" s="112">
        <f t="shared" si="5"/>
        <v>1.75</v>
      </c>
      <c r="K22" s="112">
        <f t="shared" si="5"/>
        <v>2.75</v>
      </c>
      <c r="L22" s="112">
        <f t="shared" si="5"/>
        <v>1.75</v>
      </c>
      <c r="M22" s="112">
        <f t="shared" si="5"/>
        <v>2.75</v>
      </c>
      <c r="N22" s="112">
        <f t="shared" si="5"/>
        <v>2</v>
      </c>
      <c r="O22" s="112">
        <f t="shared" si="5"/>
        <v>2</v>
      </c>
      <c r="P22" s="112">
        <f t="shared" si="5"/>
        <v>3</v>
      </c>
      <c r="Q22" s="112">
        <f t="shared" si="5"/>
        <v>3</v>
      </c>
      <c r="R22" s="112">
        <f t="shared" si="5"/>
        <v>3</v>
      </c>
      <c r="S22" s="112">
        <f t="shared" si="5"/>
        <v>2.25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6">E19</f>
        <v>0.4375</v>
      </c>
      <c r="F23" s="114">
        <f t="shared" si="6"/>
        <v>0.18229166666666669</v>
      </c>
      <c r="G23" s="114">
        <f t="shared" si="6"/>
        <v>0.40104166666666669</v>
      </c>
      <c r="H23" s="114">
        <f t="shared" si="6"/>
        <v>0.4375</v>
      </c>
      <c r="I23" s="114">
        <f t="shared" si="6"/>
        <v>0.36458333333333337</v>
      </c>
      <c r="J23" s="114">
        <f t="shared" si="6"/>
        <v>0.25520833333333337</v>
      </c>
      <c r="K23" s="114">
        <f t="shared" si="6"/>
        <v>0.40104166666666669</v>
      </c>
      <c r="L23" s="114">
        <f t="shared" si="6"/>
        <v>0.25520833333333337</v>
      </c>
      <c r="M23" s="114">
        <f t="shared" si="6"/>
        <v>0.40104166666666669</v>
      </c>
      <c r="N23" s="114">
        <f t="shared" si="6"/>
        <v>0.29166666666666669</v>
      </c>
      <c r="O23" s="114">
        <f t="shared" si="6"/>
        <v>0.29166666666666669</v>
      </c>
      <c r="P23" s="114">
        <f t="shared" si="6"/>
        <v>0.4375</v>
      </c>
      <c r="Q23" s="114">
        <f t="shared" si="6"/>
        <v>0.4375</v>
      </c>
      <c r="R23" s="114">
        <f t="shared" si="6"/>
        <v>0.4375</v>
      </c>
      <c r="S23" s="114">
        <f t="shared" si="6"/>
        <v>0.32812500000000006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7">E22-E23</f>
        <v>2.5625</v>
      </c>
      <c r="F25" s="109">
        <f t="shared" si="7"/>
        <v>1.0677083333333333</v>
      </c>
      <c r="G25" s="109">
        <f t="shared" si="7"/>
        <v>2.3489583333333335</v>
      </c>
      <c r="H25" s="109">
        <f t="shared" si="7"/>
        <v>2.5625</v>
      </c>
      <c r="I25" s="109">
        <f t="shared" si="7"/>
        <v>2.1354166666666665</v>
      </c>
      <c r="J25" s="109">
        <f t="shared" si="7"/>
        <v>1.4947916666666665</v>
      </c>
      <c r="K25" s="109">
        <f t="shared" si="7"/>
        <v>2.3489583333333335</v>
      </c>
      <c r="L25" s="109">
        <f t="shared" si="7"/>
        <v>1.4947916666666665</v>
      </c>
      <c r="M25" s="109">
        <f t="shared" si="7"/>
        <v>2.3489583333333335</v>
      </c>
      <c r="N25" s="109">
        <f t="shared" si="7"/>
        <v>1.7083333333333333</v>
      </c>
      <c r="O25" s="109">
        <f t="shared" si="7"/>
        <v>1.7083333333333333</v>
      </c>
      <c r="P25" s="109">
        <f t="shared" si="7"/>
        <v>2.5625</v>
      </c>
      <c r="Q25" s="109">
        <f t="shared" si="7"/>
        <v>2.5625</v>
      </c>
      <c r="R25" s="109">
        <f t="shared" si="7"/>
        <v>2.5625</v>
      </c>
      <c r="S25" s="109">
        <f t="shared" si="7"/>
        <v>1.921875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275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150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273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181"/>
      <c r="C19" s="43" t="s">
        <v>34</v>
      </c>
      <c r="D19" s="43" t="s">
        <v>35</v>
      </c>
      <c r="E19" s="164" t="s">
        <v>26</v>
      </c>
      <c r="F19" s="164" t="s">
        <v>26</v>
      </c>
      <c r="G19" s="164" t="s">
        <v>197</v>
      </c>
      <c r="H19" s="164" t="s">
        <v>197</v>
      </c>
      <c r="I19" s="164">
        <v>57</v>
      </c>
      <c r="J19" s="164">
        <v>57</v>
      </c>
      <c r="K19" s="164" t="str">
        <f t="shared" ref="K19:K27" si="0">IF(J19&lt;=0,"",IF((J19&gt;=60),"Y","N"))</f>
        <v>N</v>
      </c>
      <c r="L19" s="372">
        <f>(E44+F44+G44+H44)/4</f>
        <v>1.75</v>
      </c>
      <c r="M19" s="372">
        <f>K44</f>
        <v>1</v>
      </c>
      <c r="N19" s="165">
        <f>(L19*0.35+M19*0.65)</f>
        <v>1.2625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181"/>
      <c r="C20" s="46" t="s">
        <v>36</v>
      </c>
      <c r="D20" s="46" t="s">
        <v>37</v>
      </c>
      <c r="E20" s="164" t="s">
        <v>26</v>
      </c>
      <c r="F20" s="164" t="s">
        <v>197</v>
      </c>
      <c r="G20" s="164" t="s">
        <v>26</v>
      </c>
      <c r="H20" s="164" t="s">
        <v>197</v>
      </c>
      <c r="I20" s="164">
        <v>55</v>
      </c>
      <c r="J20" s="164">
        <v>55</v>
      </c>
      <c r="K20" s="164" t="str">
        <f t="shared" si="0"/>
        <v>N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64" t="s">
        <v>26</v>
      </c>
      <c r="F21" s="164" t="s">
        <v>26</v>
      </c>
      <c r="G21" s="164" t="s">
        <v>26</v>
      </c>
      <c r="H21" s="164" t="s">
        <v>26</v>
      </c>
      <c r="I21" s="164">
        <v>70</v>
      </c>
      <c r="J21" s="164">
        <v>70</v>
      </c>
      <c r="K21" s="164" t="str">
        <f t="shared" si="0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181"/>
      <c r="C22" s="46" t="s">
        <v>40</v>
      </c>
      <c r="D22" s="46" t="s">
        <v>41</v>
      </c>
      <c r="E22" s="164" t="s">
        <v>26</v>
      </c>
      <c r="F22" s="164" t="s">
        <v>26</v>
      </c>
      <c r="G22" s="164" t="s">
        <v>26</v>
      </c>
      <c r="H22" s="164" t="s">
        <v>26</v>
      </c>
      <c r="I22" s="164">
        <v>78</v>
      </c>
      <c r="J22" s="164">
        <v>78</v>
      </c>
      <c r="K22" s="164" t="str">
        <f t="shared" si="0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8</v>
      </c>
      <c r="B23" s="181"/>
      <c r="C23" s="46" t="s">
        <v>42</v>
      </c>
      <c r="D23" s="46" t="s">
        <v>43</v>
      </c>
      <c r="E23" s="164" t="s">
        <v>26</v>
      </c>
      <c r="F23" s="164" t="s">
        <v>197</v>
      </c>
      <c r="G23" s="164" t="s">
        <v>26</v>
      </c>
      <c r="H23" s="164" t="s">
        <v>197</v>
      </c>
      <c r="I23" s="160">
        <v>55</v>
      </c>
      <c r="J23" s="160">
        <v>55</v>
      </c>
      <c r="K23" s="164" t="str">
        <f t="shared" si="0"/>
        <v>N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9</v>
      </c>
      <c r="B24" s="181"/>
      <c r="C24" s="43" t="s">
        <v>44</v>
      </c>
      <c r="D24" s="43" t="s">
        <v>45</v>
      </c>
      <c r="E24" s="164" t="s">
        <v>26</v>
      </c>
      <c r="F24" s="164" t="s">
        <v>26</v>
      </c>
      <c r="G24" s="164" t="s">
        <v>26</v>
      </c>
      <c r="H24" s="164" t="s">
        <v>26</v>
      </c>
      <c r="I24" s="160">
        <v>71</v>
      </c>
      <c r="J24" s="160">
        <v>71</v>
      </c>
      <c r="K24" s="164" t="str">
        <f t="shared" si="0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12</v>
      </c>
      <c r="B25" s="181"/>
      <c r="C25" s="46" t="s">
        <v>46</v>
      </c>
      <c r="D25" s="46" t="s">
        <v>47</v>
      </c>
      <c r="E25" s="164" t="s">
        <v>26</v>
      </c>
      <c r="F25" s="164" t="s">
        <v>197</v>
      </c>
      <c r="G25" s="164" t="s">
        <v>197</v>
      </c>
      <c r="H25" s="164" t="s">
        <v>26</v>
      </c>
      <c r="I25" s="160">
        <v>60</v>
      </c>
      <c r="J25" s="160">
        <v>60</v>
      </c>
      <c r="K25" s="164" t="str">
        <f t="shared" si="0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13</v>
      </c>
      <c r="B26" s="181"/>
      <c r="C26" s="43" t="s">
        <v>48</v>
      </c>
      <c r="D26" s="43" t="s">
        <v>49</v>
      </c>
      <c r="E26" s="164" t="s">
        <v>26</v>
      </c>
      <c r="F26" s="164" t="s">
        <v>26</v>
      </c>
      <c r="G26" s="164" t="s">
        <v>26</v>
      </c>
      <c r="H26" s="164" t="s">
        <v>197</v>
      </c>
      <c r="I26" s="160">
        <v>65</v>
      </c>
      <c r="J26" s="160">
        <v>65</v>
      </c>
      <c r="K26" s="164" t="str">
        <f t="shared" si="0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14</v>
      </c>
      <c r="B27" s="181"/>
      <c r="C27" s="46" t="s">
        <v>50</v>
      </c>
      <c r="D27" s="46" t="s">
        <v>51</v>
      </c>
      <c r="E27" s="164" t="s">
        <v>26</v>
      </c>
      <c r="F27" s="164" t="s">
        <v>26</v>
      </c>
      <c r="G27" s="164" t="s">
        <v>197</v>
      </c>
      <c r="H27" s="164" t="s">
        <v>26</v>
      </c>
      <c r="I27" s="160">
        <v>62</v>
      </c>
      <c r="J27" s="160">
        <v>62</v>
      </c>
      <c r="K27" s="164" t="str">
        <f t="shared" si="0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15</v>
      </c>
      <c r="B28" s="181"/>
      <c r="C28" s="43" t="s">
        <v>52</v>
      </c>
      <c r="D28" s="43" t="s">
        <v>53</v>
      </c>
      <c r="E28" s="164" t="s">
        <v>197</v>
      </c>
      <c r="F28" s="164" t="s">
        <v>26</v>
      </c>
      <c r="G28" s="164" t="s">
        <v>26</v>
      </c>
      <c r="H28" s="164" t="s">
        <v>26</v>
      </c>
      <c r="I28" s="160">
        <v>79</v>
      </c>
      <c r="J28" s="160">
        <v>79</v>
      </c>
      <c r="K28" s="164" t="s">
        <v>26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16</v>
      </c>
      <c r="B29" s="181"/>
      <c r="C29" s="46" t="s">
        <v>54</v>
      </c>
      <c r="D29" s="46" t="s">
        <v>55</v>
      </c>
      <c r="E29" s="164" t="s">
        <v>26</v>
      </c>
      <c r="F29" s="164" t="s">
        <v>26</v>
      </c>
      <c r="G29" s="164" t="s">
        <v>26</v>
      </c>
      <c r="H29" s="164" t="s">
        <v>197</v>
      </c>
      <c r="I29" s="160">
        <v>64</v>
      </c>
      <c r="J29" s="160">
        <v>64</v>
      </c>
      <c r="K29" s="164" t="s">
        <v>26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17</v>
      </c>
      <c r="B30" s="181"/>
      <c r="C30" s="43" t="s">
        <v>56</v>
      </c>
      <c r="D30" s="43" t="s">
        <v>57</v>
      </c>
      <c r="E30" s="164" t="s">
        <v>26</v>
      </c>
      <c r="F30" s="164" t="s">
        <v>26</v>
      </c>
      <c r="G30" s="164" t="s">
        <v>26</v>
      </c>
      <c r="H30" s="164" t="s">
        <v>26</v>
      </c>
      <c r="I30" s="160">
        <v>67</v>
      </c>
      <c r="J30" s="160">
        <v>67</v>
      </c>
      <c r="K30" s="164" t="s">
        <v>26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18</v>
      </c>
      <c r="B31" s="181"/>
      <c r="C31" s="46" t="s">
        <v>58</v>
      </c>
      <c r="D31" s="46" t="s">
        <v>59</v>
      </c>
      <c r="E31" s="164" t="s">
        <v>26</v>
      </c>
      <c r="F31" s="164" t="s">
        <v>26</v>
      </c>
      <c r="G31" s="164" t="s">
        <v>197</v>
      </c>
      <c r="H31" s="164" t="s">
        <v>26</v>
      </c>
      <c r="I31" s="160">
        <v>68</v>
      </c>
      <c r="J31" s="160">
        <v>68</v>
      </c>
      <c r="K31" s="164" t="s">
        <v>26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19</v>
      </c>
      <c r="B32" s="181"/>
      <c r="C32" s="43" t="s">
        <v>60</v>
      </c>
      <c r="D32" s="43" t="s">
        <v>61</v>
      </c>
      <c r="E32" s="164" t="s">
        <v>26</v>
      </c>
      <c r="F32" s="164" t="s">
        <v>26</v>
      </c>
      <c r="G32" s="164" t="s">
        <v>26</v>
      </c>
      <c r="H32" s="164" t="s">
        <v>26</v>
      </c>
      <c r="I32" s="160">
        <v>58</v>
      </c>
      <c r="J32" s="160">
        <v>58</v>
      </c>
      <c r="K32" s="164" t="s">
        <v>197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20</v>
      </c>
      <c r="B33" s="181"/>
      <c r="C33" s="46" t="s">
        <v>62</v>
      </c>
      <c r="D33" s="46" t="s">
        <v>63</v>
      </c>
      <c r="E33" s="164" t="s">
        <v>26</v>
      </c>
      <c r="F33" s="164" t="s">
        <v>26</v>
      </c>
      <c r="G33" s="164" t="s">
        <v>197</v>
      </c>
      <c r="H33" s="164" t="s">
        <v>197</v>
      </c>
      <c r="I33" s="160">
        <v>59</v>
      </c>
      <c r="J33" s="160">
        <v>59</v>
      </c>
      <c r="K33" s="164" t="s">
        <v>197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21</v>
      </c>
      <c r="B34" s="181"/>
      <c r="C34" s="43" t="s">
        <v>64</v>
      </c>
      <c r="D34" s="43" t="s">
        <v>233</v>
      </c>
      <c r="E34" s="164" t="s">
        <v>197</v>
      </c>
      <c r="F34" s="164" t="s">
        <v>26</v>
      </c>
      <c r="G34" s="164" t="s">
        <v>26</v>
      </c>
      <c r="H34" s="164" t="s">
        <v>26</v>
      </c>
      <c r="I34" s="160">
        <v>63</v>
      </c>
      <c r="J34" s="160">
        <v>63</v>
      </c>
      <c r="K34" s="164" t="s">
        <v>26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22</v>
      </c>
      <c r="B35" s="181"/>
      <c r="C35" s="46" t="s">
        <v>66</v>
      </c>
      <c r="D35" s="46" t="s">
        <v>67</v>
      </c>
      <c r="E35" s="164" t="s">
        <v>26</v>
      </c>
      <c r="F35" s="164" t="s">
        <v>197</v>
      </c>
      <c r="G35" s="164" t="s">
        <v>197</v>
      </c>
      <c r="H35" s="164" t="s">
        <v>26</v>
      </c>
      <c r="I35" s="160">
        <v>62</v>
      </c>
      <c r="J35" s="160">
        <v>62</v>
      </c>
      <c r="K35" s="164" t="s">
        <v>26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23</v>
      </c>
      <c r="B36" s="181"/>
      <c r="C36" s="43" t="s">
        <v>68</v>
      </c>
      <c r="D36" s="43" t="s">
        <v>69</v>
      </c>
      <c r="E36" s="164" t="s">
        <v>26</v>
      </c>
      <c r="F36" s="164" t="s">
        <v>26</v>
      </c>
      <c r="G36" s="164" t="s">
        <v>26</v>
      </c>
      <c r="H36" s="164" t="s">
        <v>197</v>
      </c>
      <c r="I36" s="160">
        <v>66</v>
      </c>
      <c r="J36" s="160">
        <v>66</v>
      </c>
      <c r="K36" s="164" t="s">
        <v>26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24</v>
      </c>
      <c r="B37" s="181"/>
      <c r="C37" s="46" t="s">
        <v>70</v>
      </c>
      <c r="D37" s="46" t="s">
        <v>71</v>
      </c>
      <c r="E37" s="164" t="s">
        <v>26</v>
      </c>
      <c r="F37" s="164" t="s">
        <v>197</v>
      </c>
      <c r="G37" s="164" t="s">
        <v>197</v>
      </c>
      <c r="H37" s="164" t="s">
        <v>26</v>
      </c>
      <c r="I37" s="160">
        <v>55</v>
      </c>
      <c r="J37" s="160">
        <v>55</v>
      </c>
      <c r="K37" s="164" t="s">
        <v>197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25</v>
      </c>
      <c r="B38" s="181"/>
      <c r="C38" s="43" t="s">
        <v>72</v>
      </c>
      <c r="D38" s="43" t="s">
        <v>73</v>
      </c>
      <c r="E38" s="164" t="s">
        <v>26</v>
      </c>
      <c r="F38" s="164" t="s">
        <v>26</v>
      </c>
      <c r="G38" s="164" t="s">
        <v>26</v>
      </c>
      <c r="H38" s="164" t="s">
        <v>197</v>
      </c>
      <c r="I38" s="160">
        <v>57</v>
      </c>
      <c r="J38" s="160">
        <v>57</v>
      </c>
      <c r="K38" s="164" t="s">
        <v>197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26</v>
      </c>
      <c r="B39" s="181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26</v>
      </c>
      <c r="H39" s="164" t="s">
        <v>26</v>
      </c>
      <c r="I39" s="160">
        <v>54</v>
      </c>
      <c r="J39" s="160">
        <v>54</v>
      </c>
      <c r="K39" s="164" t="s">
        <v>197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v>21</v>
      </c>
      <c r="D40" s="176"/>
      <c r="E40" s="160">
        <v>19</v>
      </c>
      <c r="F40" s="160">
        <v>16</v>
      </c>
      <c r="G40" s="160">
        <v>14</v>
      </c>
      <c r="H40" s="160">
        <v>13</v>
      </c>
      <c r="I40" s="160"/>
      <c r="J40" s="160"/>
      <c r="K40" s="160">
        <v>13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90.476190476190482</v>
      </c>
      <c r="F41" s="160">
        <f>(F40/C41)*100</f>
        <v>76.19047619047619</v>
      </c>
      <c r="G41" s="160">
        <f>(G40/C41)*100</f>
        <v>66.666666666666657</v>
      </c>
      <c r="H41" s="160">
        <f>(H40/C41)*100</f>
        <v>61.904761904761905</v>
      </c>
      <c r="I41" s="160"/>
      <c r="J41" s="160"/>
      <c r="K41" s="160">
        <f>(K40/C41)*100</f>
        <v>61.904761904761905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1">IF(E41&lt;=0,"",IF((E41&gt;=60),"Attained","Not-Attained"))</f>
        <v>Attained</v>
      </c>
      <c r="F42" s="179" t="str">
        <f t="shared" si="1"/>
        <v>Attained</v>
      </c>
      <c r="G42" s="179" t="str">
        <f t="shared" si="1"/>
        <v>Attained</v>
      </c>
      <c r="H42" s="179" t="str">
        <f t="shared" si="1"/>
        <v>Attained</v>
      </c>
      <c r="I42" s="160" t="str">
        <f t="shared" si="1"/>
        <v/>
      </c>
      <c r="J42" s="160" t="str">
        <f t="shared" si="1"/>
        <v/>
      </c>
      <c r="K42" s="160" t="str">
        <f t="shared" si="1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2</v>
      </c>
      <c r="G44" s="169">
        <v>1</v>
      </c>
      <c r="H44" s="169">
        <v>1</v>
      </c>
      <c r="I44" s="160"/>
      <c r="J44" s="160"/>
      <c r="K44" s="169">
        <v>1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276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1</v>
      </c>
      <c r="F6" s="102">
        <v>1</v>
      </c>
      <c r="G6" s="102">
        <v>2</v>
      </c>
      <c r="H6" s="102">
        <v>2</v>
      </c>
      <c r="I6" s="102">
        <v>2</v>
      </c>
      <c r="J6" s="102">
        <v>1</v>
      </c>
      <c r="K6" s="102">
        <v>2</v>
      </c>
      <c r="L6" s="102">
        <v>1</v>
      </c>
      <c r="M6" s="102">
        <v>2</v>
      </c>
      <c r="N6" s="102">
        <v>2</v>
      </c>
      <c r="O6" s="102">
        <v>2</v>
      </c>
      <c r="P6" s="102">
        <v>2</v>
      </c>
      <c r="Q6" s="102">
        <v>2</v>
      </c>
      <c r="R6" s="102">
        <v>2</v>
      </c>
      <c r="S6" s="102">
        <v>2</v>
      </c>
    </row>
    <row r="7" spans="2:19" ht="15.75" customHeight="1">
      <c r="D7" s="100" t="s">
        <v>105</v>
      </c>
      <c r="E7" s="103">
        <v>2</v>
      </c>
      <c r="F7" s="104">
        <v>1</v>
      </c>
      <c r="G7" s="104">
        <v>1</v>
      </c>
      <c r="H7" s="104">
        <v>1</v>
      </c>
      <c r="I7" s="104">
        <v>2</v>
      </c>
      <c r="J7" s="104">
        <v>2</v>
      </c>
      <c r="K7" s="104">
        <v>1</v>
      </c>
      <c r="L7" s="104">
        <v>1</v>
      </c>
      <c r="M7" s="104">
        <v>2</v>
      </c>
      <c r="N7" s="104">
        <v>1</v>
      </c>
      <c r="O7" s="104">
        <v>2</v>
      </c>
      <c r="P7" s="104">
        <v>1</v>
      </c>
      <c r="Q7" s="104">
        <v>1</v>
      </c>
      <c r="R7" s="104">
        <v>1</v>
      </c>
      <c r="S7" s="104">
        <v>1</v>
      </c>
    </row>
    <row r="8" spans="2:19" ht="15.75" customHeight="1">
      <c r="D8" s="100" t="s">
        <v>106</v>
      </c>
      <c r="E8" s="103">
        <v>1</v>
      </c>
      <c r="F8" s="104">
        <v>1</v>
      </c>
      <c r="G8" s="104">
        <v>1</v>
      </c>
      <c r="H8" s="104">
        <v>2</v>
      </c>
      <c r="I8" s="104">
        <v>2</v>
      </c>
      <c r="J8" s="104">
        <v>1</v>
      </c>
      <c r="K8" s="104">
        <v>2</v>
      </c>
      <c r="L8" s="104">
        <v>2</v>
      </c>
      <c r="M8" s="104">
        <v>1</v>
      </c>
      <c r="N8" s="104">
        <v>1</v>
      </c>
      <c r="O8" s="104">
        <v>2</v>
      </c>
      <c r="P8" s="104">
        <v>2</v>
      </c>
      <c r="Q8" s="104">
        <v>2</v>
      </c>
      <c r="R8" s="104">
        <v>2</v>
      </c>
      <c r="S8" s="104">
        <v>1</v>
      </c>
    </row>
    <row r="9" spans="2:19" ht="15.75" customHeight="1">
      <c r="D9" s="100" t="s">
        <v>107</v>
      </c>
      <c r="E9" s="103">
        <v>1</v>
      </c>
      <c r="F9" s="104">
        <v>2</v>
      </c>
      <c r="G9" s="104">
        <v>2</v>
      </c>
      <c r="H9" s="104">
        <v>2</v>
      </c>
      <c r="I9" s="104">
        <v>2</v>
      </c>
      <c r="J9" s="104">
        <v>2</v>
      </c>
      <c r="K9" s="104">
        <v>2</v>
      </c>
      <c r="L9" s="104">
        <v>1</v>
      </c>
      <c r="M9" s="104">
        <v>1</v>
      </c>
      <c r="N9" s="104">
        <v>2</v>
      </c>
      <c r="O9" s="104">
        <v>2</v>
      </c>
      <c r="P9" s="104">
        <v>1</v>
      </c>
      <c r="Q9" s="104">
        <v>1</v>
      </c>
      <c r="R9" s="104">
        <v>2</v>
      </c>
      <c r="S9" s="104">
        <v>2</v>
      </c>
    </row>
    <row r="10" spans="2:19" ht="15.75" customHeight="1">
      <c r="B10" s="85" t="s">
        <v>108</v>
      </c>
      <c r="D10" s="106" t="s">
        <v>109</v>
      </c>
      <c r="E10" s="103">
        <v>1.2</v>
      </c>
      <c r="F10" s="104">
        <v>1.2</v>
      </c>
      <c r="G10" s="104">
        <v>1.5</v>
      </c>
      <c r="H10" s="104">
        <v>1.7</v>
      </c>
      <c r="I10" s="104">
        <v>2</v>
      </c>
      <c r="J10" s="104">
        <v>1.5</v>
      </c>
      <c r="K10" s="104">
        <v>1.7</v>
      </c>
      <c r="L10" s="104">
        <v>1.2</v>
      </c>
      <c r="M10" s="104">
        <v>1.5</v>
      </c>
      <c r="N10" s="104">
        <v>1.5</v>
      </c>
      <c r="O10" s="104">
        <v>2</v>
      </c>
      <c r="P10" s="104">
        <v>1.5</v>
      </c>
      <c r="Q10" s="104">
        <v>1.5</v>
      </c>
      <c r="R10" s="104">
        <v>1.7</v>
      </c>
      <c r="S10" s="104">
        <v>1.5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'CC10'!N19</f>
        <v>1.2625</v>
      </c>
      <c r="D15" s="100" t="s">
        <v>104</v>
      </c>
      <c r="E15" s="108">
        <f t="shared" ref="E15:S15" si="0">($C$15*E6/3)</f>
        <v>0.42083333333333334</v>
      </c>
      <c r="F15" s="108">
        <f t="shared" si="0"/>
        <v>0.42083333333333334</v>
      </c>
      <c r="G15" s="108">
        <f t="shared" si="0"/>
        <v>0.84166666666666667</v>
      </c>
      <c r="H15" s="108">
        <f t="shared" si="0"/>
        <v>0.84166666666666667</v>
      </c>
      <c r="I15" s="108">
        <f t="shared" si="0"/>
        <v>0.84166666666666667</v>
      </c>
      <c r="J15" s="108">
        <f t="shared" si="0"/>
        <v>0.42083333333333334</v>
      </c>
      <c r="K15" s="108">
        <f t="shared" si="0"/>
        <v>0.84166666666666667</v>
      </c>
      <c r="L15" s="108">
        <f t="shared" si="0"/>
        <v>0.42083333333333334</v>
      </c>
      <c r="M15" s="108">
        <f t="shared" si="0"/>
        <v>0.84166666666666667</v>
      </c>
      <c r="N15" s="108">
        <f t="shared" si="0"/>
        <v>0.84166666666666667</v>
      </c>
      <c r="O15" s="108">
        <f t="shared" si="0"/>
        <v>0.84166666666666667</v>
      </c>
      <c r="P15" s="108">
        <f t="shared" si="0"/>
        <v>0.84166666666666667</v>
      </c>
      <c r="Q15" s="108">
        <f t="shared" si="0"/>
        <v>0.84166666666666667</v>
      </c>
      <c r="R15" s="108">
        <f t="shared" si="0"/>
        <v>0.84166666666666667</v>
      </c>
      <c r="S15" s="108">
        <f t="shared" si="0"/>
        <v>0.84166666666666667</v>
      </c>
    </row>
    <row r="16" spans="2:19" ht="15.75" customHeight="1">
      <c r="D16" s="100" t="s">
        <v>105</v>
      </c>
      <c r="E16" s="108">
        <f t="shared" ref="E16:S16" si="1">($C$15*E7/3)</f>
        <v>0.84166666666666667</v>
      </c>
      <c r="F16" s="108">
        <f t="shared" si="1"/>
        <v>0.42083333333333334</v>
      </c>
      <c r="G16" s="108">
        <f t="shared" si="1"/>
        <v>0.42083333333333334</v>
      </c>
      <c r="H16" s="108">
        <f t="shared" si="1"/>
        <v>0.42083333333333334</v>
      </c>
      <c r="I16" s="108">
        <f t="shared" si="1"/>
        <v>0.84166666666666667</v>
      </c>
      <c r="J16" s="108">
        <f t="shared" si="1"/>
        <v>0.84166666666666667</v>
      </c>
      <c r="K16" s="108">
        <f t="shared" si="1"/>
        <v>0.42083333333333334</v>
      </c>
      <c r="L16" s="108">
        <f t="shared" si="1"/>
        <v>0.42083333333333334</v>
      </c>
      <c r="M16" s="108">
        <f t="shared" si="1"/>
        <v>0.84166666666666667</v>
      </c>
      <c r="N16" s="108">
        <f t="shared" si="1"/>
        <v>0.42083333333333334</v>
      </c>
      <c r="O16" s="108">
        <f t="shared" si="1"/>
        <v>0.84166666666666667</v>
      </c>
      <c r="P16" s="108">
        <f t="shared" si="1"/>
        <v>0.42083333333333334</v>
      </c>
      <c r="Q16" s="108">
        <f t="shared" si="1"/>
        <v>0.42083333333333334</v>
      </c>
      <c r="R16" s="108">
        <f t="shared" si="1"/>
        <v>0.42083333333333334</v>
      </c>
      <c r="S16" s="108">
        <f t="shared" si="1"/>
        <v>0.42083333333333334</v>
      </c>
    </row>
    <row r="17" spans="2:19" ht="15.75" customHeight="1">
      <c r="D17" s="100" t="s">
        <v>106</v>
      </c>
      <c r="E17" s="108">
        <f t="shared" ref="E17:S17" si="2">($C$15*E8/3)</f>
        <v>0.42083333333333334</v>
      </c>
      <c r="F17" s="108">
        <f t="shared" si="2"/>
        <v>0.42083333333333334</v>
      </c>
      <c r="G17" s="108">
        <f t="shared" si="2"/>
        <v>0.42083333333333334</v>
      </c>
      <c r="H17" s="108">
        <f t="shared" si="2"/>
        <v>0.84166666666666667</v>
      </c>
      <c r="I17" s="108">
        <f t="shared" si="2"/>
        <v>0.84166666666666667</v>
      </c>
      <c r="J17" s="108">
        <f t="shared" si="2"/>
        <v>0.42083333333333334</v>
      </c>
      <c r="K17" s="108">
        <f t="shared" si="2"/>
        <v>0.84166666666666667</v>
      </c>
      <c r="L17" s="108">
        <f t="shared" si="2"/>
        <v>0.84166666666666667</v>
      </c>
      <c r="M17" s="108">
        <f t="shared" si="2"/>
        <v>0.42083333333333334</v>
      </c>
      <c r="N17" s="108">
        <f t="shared" si="2"/>
        <v>0.42083333333333334</v>
      </c>
      <c r="O17" s="108">
        <f t="shared" si="2"/>
        <v>0.84166666666666667</v>
      </c>
      <c r="P17" s="108">
        <f t="shared" si="2"/>
        <v>0.84166666666666667</v>
      </c>
      <c r="Q17" s="108">
        <f t="shared" si="2"/>
        <v>0.84166666666666667</v>
      </c>
      <c r="R17" s="108">
        <f t="shared" si="2"/>
        <v>0.84166666666666667</v>
      </c>
      <c r="S17" s="108">
        <f t="shared" si="2"/>
        <v>0.42083333333333334</v>
      </c>
    </row>
    <row r="18" spans="2:19" ht="15.75" customHeight="1">
      <c r="D18" s="100" t="s">
        <v>107</v>
      </c>
      <c r="E18" s="108">
        <f t="shared" ref="E18:S18" si="3">($C$15*E9/3)</f>
        <v>0.42083333333333334</v>
      </c>
      <c r="F18" s="108">
        <f t="shared" si="3"/>
        <v>0.84166666666666667</v>
      </c>
      <c r="G18" s="108">
        <f t="shared" si="3"/>
        <v>0.84166666666666667</v>
      </c>
      <c r="H18" s="108">
        <f t="shared" si="3"/>
        <v>0.84166666666666667</v>
      </c>
      <c r="I18" s="108">
        <f t="shared" si="3"/>
        <v>0.84166666666666667</v>
      </c>
      <c r="J18" s="108">
        <f t="shared" si="3"/>
        <v>0.84166666666666667</v>
      </c>
      <c r="K18" s="108">
        <f t="shared" si="3"/>
        <v>0.84166666666666667</v>
      </c>
      <c r="L18" s="108">
        <f t="shared" si="3"/>
        <v>0.42083333333333334</v>
      </c>
      <c r="M18" s="108">
        <f t="shared" si="3"/>
        <v>0.42083333333333334</v>
      </c>
      <c r="N18" s="108">
        <f t="shared" si="3"/>
        <v>0.84166666666666667</v>
      </c>
      <c r="O18" s="108">
        <f t="shared" si="3"/>
        <v>0.84166666666666667</v>
      </c>
      <c r="P18" s="108">
        <f t="shared" si="3"/>
        <v>0.42083333333333334</v>
      </c>
      <c r="Q18" s="108">
        <f t="shared" si="3"/>
        <v>0.42083333333333334</v>
      </c>
      <c r="R18" s="108">
        <f t="shared" si="3"/>
        <v>0.84166666666666667</v>
      </c>
      <c r="S18" s="108">
        <f t="shared" si="3"/>
        <v>0.84166666666666667</v>
      </c>
    </row>
    <row r="19" spans="2:19" ht="15.75" customHeight="1">
      <c r="D19" s="106" t="s">
        <v>109</v>
      </c>
      <c r="E19" s="107">
        <f t="shared" ref="E19:S19" si="4">IFERROR(AVERAGEIF(E15:E18,"&lt;&gt;0",E15:E18),0)</f>
        <v>0.52604166666666663</v>
      </c>
      <c r="F19" s="107">
        <f t="shared" si="4"/>
        <v>0.52604166666666663</v>
      </c>
      <c r="G19" s="107">
        <f t="shared" si="4"/>
        <v>0.63124999999999998</v>
      </c>
      <c r="H19" s="107">
        <f t="shared" si="4"/>
        <v>0.73645833333333333</v>
      </c>
      <c r="I19" s="107">
        <f t="shared" si="4"/>
        <v>0.84166666666666667</v>
      </c>
      <c r="J19" s="107">
        <f t="shared" si="4"/>
        <v>0.63124999999999998</v>
      </c>
      <c r="K19" s="107">
        <f t="shared" si="4"/>
        <v>0.73645833333333333</v>
      </c>
      <c r="L19" s="107">
        <f t="shared" si="4"/>
        <v>0.52604166666666663</v>
      </c>
      <c r="M19" s="107">
        <f t="shared" si="4"/>
        <v>0.63124999999999998</v>
      </c>
      <c r="N19" s="107">
        <f t="shared" si="4"/>
        <v>0.63124999999999998</v>
      </c>
      <c r="O19" s="107">
        <f t="shared" si="4"/>
        <v>0.84166666666666667</v>
      </c>
      <c r="P19" s="107">
        <f t="shared" si="4"/>
        <v>0.63124999999999998</v>
      </c>
      <c r="Q19" s="107">
        <f t="shared" si="4"/>
        <v>0.63124999999999998</v>
      </c>
      <c r="R19" s="107">
        <f t="shared" si="4"/>
        <v>0.73645833333333333</v>
      </c>
      <c r="S19" s="107">
        <f t="shared" si="4"/>
        <v>0.63124999999999998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5">E10</f>
        <v>1.2</v>
      </c>
      <c r="F22" s="112">
        <f t="shared" si="5"/>
        <v>1.2</v>
      </c>
      <c r="G22" s="112">
        <f t="shared" si="5"/>
        <v>1.5</v>
      </c>
      <c r="H22" s="112">
        <f t="shared" si="5"/>
        <v>1.7</v>
      </c>
      <c r="I22" s="112">
        <f t="shared" si="5"/>
        <v>2</v>
      </c>
      <c r="J22" s="112">
        <f t="shared" si="5"/>
        <v>1.5</v>
      </c>
      <c r="K22" s="112">
        <f t="shared" si="5"/>
        <v>1.7</v>
      </c>
      <c r="L22" s="112">
        <f t="shared" si="5"/>
        <v>1.2</v>
      </c>
      <c r="M22" s="112">
        <f t="shared" si="5"/>
        <v>1.5</v>
      </c>
      <c r="N22" s="112">
        <f t="shared" si="5"/>
        <v>1.5</v>
      </c>
      <c r="O22" s="112">
        <f t="shared" si="5"/>
        <v>2</v>
      </c>
      <c r="P22" s="112">
        <f t="shared" si="5"/>
        <v>1.5</v>
      </c>
      <c r="Q22" s="112">
        <f t="shared" si="5"/>
        <v>1.5</v>
      </c>
      <c r="R22" s="112">
        <f t="shared" si="5"/>
        <v>1.7</v>
      </c>
      <c r="S22" s="112">
        <f t="shared" si="5"/>
        <v>1.5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6">E19</f>
        <v>0.52604166666666663</v>
      </c>
      <c r="F23" s="114">
        <f t="shared" si="6"/>
        <v>0.52604166666666663</v>
      </c>
      <c r="G23" s="114">
        <f t="shared" si="6"/>
        <v>0.63124999999999998</v>
      </c>
      <c r="H23" s="114">
        <f t="shared" si="6"/>
        <v>0.73645833333333333</v>
      </c>
      <c r="I23" s="114">
        <f t="shared" si="6"/>
        <v>0.84166666666666667</v>
      </c>
      <c r="J23" s="114">
        <f t="shared" si="6"/>
        <v>0.63124999999999998</v>
      </c>
      <c r="K23" s="114">
        <f t="shared" si="6"/>
        <v>0.73645833333333333</v>
      </c>
      <c r="L23" s="114">
        <f t="shared" si="6"/>
        <v>0.52604166666666663</v>
      </c>
      <c r="M23" s="114">
        <f t="shared" si="6"/>
        <v>0.63124999999999998</v>
      </c>
      <c r="N23" s="114">
        <f t="shared" si="6"/>
        <v>0.63124999999999998</v>
      </c>
      <c r="O23" s="114">
        <f t="shared" si="6"/>
        <v>0.84166666666666667</v>
      </c>
      <c r="P23" s="114">
        <f t="shared" si="6"/>
        <v>0.63124999999999998</v>
      </c>
      <c r="Q23" s="114">
        <f t="shared" si="6"/>
        <v>0.63124999999999998</v>
      </c>
      <c r="R23" s="114">
        <f t="shared" si="6"/>
        <v>0.73645833333333333</v>
      </c>
      <c r="S23" s="114">
        <f t="shared" si="6"/>
        <v>0.63124999999999998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7">E22-E23</f>
        <v>0.67395833333333333</v>
      </c>
      <c r="F25" s="109">
        <f t="shared" si="7"/>
        <v>0.67395833333333333</v>
      </c>
      <c r="G25" s="109">
        <f t="shared" si="7"/>
        <v>0.86875000000000002</v>
      </c>
      <c r="H25" s="109">
        <f t="shared" si="7"/>
        <v>0.96354166666666663</v>
      </c>
      <c r="I25" s="109">
        <f t="shared" si="7"/>
        <v>1.1583333333333332</v>
      </c>
      <c r="J25" s="109">
        <f t="shared" si="7"/>
        <v>0.86875000000000002</v>
      </c>
      <c r="K25" s="109">
        <f t="shared" si="7"/>
        <v>0.96354166666666663</v>
      </c>
      <c r="L25" s="109">
        <f t="shared" si="7"/>
        <v>0.67395833333333333</v>
      </c>
      <c r="M25" s="109">
        <f t="shared" si="7"/>
        <v>0.86875000000000002</v>
      </c>
      <c r="N25" s="109">
        <f t="shared" si="7"/>
        <v>0.86875000000000002</v>
      </c>
      <c r="O25" s="109">
        <f t="shared" si="7"/>
        <v>1.1583333333333332</v>
      </c>
      <c r="P25" s="109">
        <f t="shared" si="7"/>
        <v>0.86875000000000002</v>
      </c>
      <c r="Q25" s="109">
        <f t="shared" si="7"/>
        <v>0.86875000000000002</v>
      </c>
      <c r="R25" s="109">
        <f t="shared" si="7"/>
        <v>0.96354166666666663</v>
      </c>
      <c r="S25" s="109">
        <f t="shared" si="7"/>
        <v>0.86875000000000002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1007"/>
  <sheetViews>
    <sheetView tabSelected="1" workbookViewId="0">
      <selection activeCell="D2" sqref="D2"/>
    </sheetView>
  </sheetViews>
  <sheetFormatPr defaultColWidth="14.44140625" defaultRowHeight="15" customHeight="1"/>
  <cols>
    <col min="1" max="1" width="4.5546875" customWidth="1"/>
    <col min="2" max="2" width="11" customWidth="1"/>
    <col min="3" max="3" width="17" customWidth="1"/>
    <col min="4" max="4" width="12.44140625" customWidth="1"/>
    <col min="5" max="5" width="9.44140625" customWidth="1"/>
    <col min="6" max="6" width="10" customWidth="1"/>
    <col min="7" max="7" width="9.77734375" customWidth="1"/>
    <col min="8" max="8" width="8.109375" customWidth="1"/>
    <col min="9" max="10" width="7" customWidth="1"/>
    <col min="11" max="11" width="6.88671875" customWidth="1"/>
    <col min="12" max="13" width="5.88671875" customWidth="1"/>
    <col min="14" max="14" width="5.554687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7" ht="15" customHeight="1">
      <c r="A1" s="8"/>
      <c r="B1" s="386" t="s">
        <v>192</v>
      </c>
      <c r="C1" s="332"/>
      <c r="D1" s="142" t="s">
        <v>152</v>
      </c>
      <c r="E1" s="378" t="s">
        <v>316</v>
      </c>
      <c r="F1" s="340"/>
      <c r="G1" s="340"/>
      <c r="H1" s="340"/>
      <c r="I1" s="340"/>
      <c r="J1" s="332"/>
      <c r="K1" s="13"/>
      <c r="L1" s="13"/>
      <c r="M1" s="13"/>
      <c r="N1" s="408"/>
      <c r="O1" s="408"/>
      <c r="P1" s="408"/>
      <c r="Q1" s="408"/>
      <c r="R1" s="408"/>
      <c r="S1" s="409"/>
      <c r="T1" s="409"/>
      <c r="U1" s="409"/>
      <c r="V1" s="407"/>
      <c r="W1" s="407"/>
      <c r="X1" s="407"/>
      <c r="Y1" s="407"/>
      <c r="Z1" s="407"/>
      <c r="AA1" s="410"/>
    </row>
    <row r="2" spans="1:27" ht="54" customHeight="1">
      <c r="A2" s="8"/>
      <c r="B2" s="384" t="s">
        <v>2</v>
      </c>
      <c r="C2" s="332"/>
      <c r="D2" s="142" t="s">
        <v>277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411"/>
      <c r="O2" s="411"/>
      <c r="P2" s="411"/>
      <c r="Q2" s="411"/>
      <c r="R2" s="412"/>
      <c r="S2" s="413"/>
      <c r="T2" s="413"/>
      <c r="U2" s="413"/>
      <c r="V2" s="407"/>
      <c r="W2" s="407"/>
      <c r="X2" s="407"/>
      <c r="Y2" s="407"/>
      <c r="Z2" s="407"/>
      <c r="AA2" s="410"/>
    </row>
    <row r="3" spans="1:27" ht="15" customHeight="1">
      <c r="A3" s="8"/>
      <c r="B3" s="387" t="s">
        <v>5</v>
      </c>
      <c r="C3" s="332"/>
      <c r="D3" s="142" t="s">
        <v>278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411"/>
      <c r="O3" s="411"/>
      <c r="P3" s="411"/>
      <c r="Q3" s="411"/>
      <c r="R3" s="412"/>
      <c r="S3" s="413"/>
      <c r="T3" s="413"/>
      <c r="U3" s="413"/>
      <c r="V3" s="407"/>
      <c r="W3" s="407"/>
      <c r="X3" s="407"/>
      <c r="Y3" s="407"/>
      <c r="Z3" s="407"/>
      <c r="AA3" s="410"/>
    </row>
    <row r="4" spans="1:27" ht="15" customHeight="1">
      <c r="A4" s="8"/>
      <c r="B4" s="384" t="s">
        <v>8</v>
      </c>
      <c r="C4" s="332"/>
      <c r="D4" s="255" t="s">
        <v>273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411"/>
      <c r="O4" s="411"/>
      <c r="P4" s="411"/>
      <c r="Q4" s="411"/>
      <c r="R4" s="412"/>
      <c r="S4" s="413"/>
      <c r="T4" s="413"/>
      <c r="U4" s="413"/>
      <c r="V4" s="407"/>
      <c r="W4" s="407"/>
      <c r="X4" s="407"/>
      <c r="Y4" s="407"/>
      <c r="Z4" s="407"/>
      <c r="AA4" s="410"/>
    </row>
    <row r="5" spans="1:27" ht="12.75" customHeight="1">
      <c r="A5" s="8"/>
      <c r="B5" s="385" t="s">
        <v>11</v>
      </c>
      <c r="C5" s="340"/>
      <c r="D5" s="256">
        <v>4</v>
      </c>
      <c r="E5" s="8"/>
      <c r="F5" s="8"/>
      <c r="G5" s="8"/>
      <c r="H5" s="8"/>
      <c r="I5" s="8"/>
      <c r="J5" s="8"/>
      <c r="K5" s="8"/>
      <c r="L5" s="8"/>
      <c r="M5" s="8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10"/>
    </row>
    <row r="6" spans="1:27" ht="15" customHeight="1">
      <c r="A6" s="8"/>
      <c r="B6" s="338" t="s">
        <v>12</v>
      </c>
      <c r="C6" s="340"/>
      <c r="D6" s="257" t="s">
        <v>13</v>
      </c>
      <c r="E6" s="405"/>
      <c r="F6" s="405"/>
      <c r="G6" s="405"/>
      <c r="H6" s="405"/>
      <c r="I6" s="405"/>
      <c r="J6" s="406"/>
      <c r="K6" s="406"/>
      <c r="L6" s="406"/>
      <c r="M6" s="406" t="str">
        <f>IFERROR(SUM(M1:M5)/COUNT(M1:M5),"")</f>
        <v/>
      </c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10"/>
    </row>
    <row r="7" spans="1:27" ht="4.5" customHeight="1">
      <c r="A7" s="8"/>
      <c r="B7" s="149"/>
      <c r="C7" s="149"/>
      <c r="D7" s="150"/>
      <c r="E7" s="408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7"/>
      <c r="W7" s="407"/>
      <c r="X7" s="407"/>
      <c r="Y7" s="407"/>
      <c r="Z7" s="407"/>
      <c r="AA7" s="410"/>
    </row>
    <row r="8" spans="1:27" ht="15" customHeight="1">
      <c r="A8" s="8"/>
      <c r="B8" s="382" t="s">
        <v>14</v>
      </c>
      <c r="C8" s="340"/>
      <c r="D8" s="332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410"/>
    </row>
    <row r="9" spans="1:27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7"/>
      <c r="Z9" s="407"/>
      <c r="AA9" s="410"/>
    </row>
    <row r="10" spans="1:27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7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7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7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7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7" ht="30.6" customHeight="1">
      <c r="A15" s="33"/>
      <c r="B15" s="373"/>
      <c r="C15" s="340"/>
      <c r="D15" s="332"/>
      <c r="E15" s="33"/>
      <c r="F15" s="414"/>
      <c r="G15" s="415"/>
      <c r="H15" s="416"/>
      <c r="I15" s="417"/>
      <c r="J15" s="417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7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02.6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192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43" t="s">
        <v>34</v>
      </c>
      <c r="D19" s="43" t="s">
        <v>35</v>
      </c>
      <c r="E19" s="164" t="s">
        <v>26</v>
      </c>
      <c r="F19" s="164" t="s">
        <v>26</v>
      </c>
      <c r="G19" s="164" t="s">
        <v>197</v>
      </c>
      <c r="H19" s="164" t="s">
        <v>26</v>
      </c>
      <c r="I19" s="164">
        <v>65</v>
      </c>
      <c r="J19" s="164">
        <f t="shared" ref="J19:J31" si="0">(I19/100)*100</f>
        <v>65</v>
      </c>
      <c r="K19" s="164" t="str">
        <f t="shared" ref="K19:K31" si="1">IF(J19&lt;=0,"",IF((J19&gt;=60),"Y","N"))</f>
        <v>Y</v>
      </c>
      <c r="L19" s="372">
        <f>(E44+F44+G44+H44)/4</f>
        <v>3</v>
      </c>
      <c r="M19" s="401">
        <f>K44</f>
        <v>3</v>
      </c>
      <c r="N19" s="400">
        <f>(L19*0.2+M19*0.8)</f>
        <v>3.0000000000000004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46" t="s">
        <v>36</v>
      </c>
      <c r="D20" s="46" t="s">
        <v>37</v>
      </c>
      <c r="E20" s="164" t="s">
        <v>26</v>
      </c>
      <c r="F20" s="164" t="s">
        <v>26</v>
      </c>
      <c r="G20" s="164" t="s">
        <v>26</v>
      </c>
      <c r="H20" s="164" t="s">
        <v>26</v>
      </c>
      <c r="I20" s="164">
        <v>87</v>
      </c>
      <c r="J20" s="164">
        <f t="shared" si="0"/>
        <v>87</v>
      </c>
      <c r="K20" s="164" t="str">
        <f t="shared" si="1"/>
        <v>Y</v>
      </c>
      <c r="L20" s="329"/>
      <c r="M20" s="402"/>
      <c r="N20" s="400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43" t="s">
        <v>38</v>
      </c>
      <c r="D21" s="43" t="s">
        <v>39</v>
      </c>
      <c r="E21" s="164" t="s">
        <v>197</v>
      </c>
      <c r="F21" s="164" t="s">
        <v>26</v>
      </c>
      <c r="G21" s="164" t="s">
        <v>26</v>
      </c>
      <c r="H21" s="164" t="s">
        <v>26</v>
      </c>
      <c r="I21" s="164">
        <v>65</v>
      </c>
      <c r="J21" s="164">
        <f t="shared" si="0"/>
        <v>65</v>
      </c>
      <c r="K21" s="164" t="str">
        <f t="shared" si="1"/>
        <v>Y</v>
      </c>
      <c r="L21" s="329"/>
      <c r="M21" s="402"/>
      <c r="N21" s="400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35.4" customHeight="1">
      <c r="A22" s="57">
        <v>4</v>
      </c>
      <c r="B22" s="58"/>
      <c r="C22" s="46" t="s">
        <v>40</v>
      </c>
      <c r="D22" s="46" t="s">
        <v>41</v>
      </c>
      <c r="E22" s="164" t="s">
        <v>26</v>
      </c>
      <c r="F22" s="164" t="s">
        <v>26</v>
      </c>
      <c r="G22" s="164" t="s">
        <v>26</v>
      </c>
      <c r="H22" s="164" t="s">
        <v>26</v>
      </c>
      <c r="I22" s="164">
        <v>70</v>
      </c>
      <c r="J22" s="164">
        <f t="shared" si="0"/>
        <v>70</v>
      </c>
      <c r="K22" s="164" t="str">
        <f t="shared" si="1"/>
        <v>Y</v>
      </c>
      <c r="L22" s="329"/>
      <c r="M22" s="402"/>
      <c r="N22" s="400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38.4" customHeight="1">
      <c r="A23" s="57">
        <v>5</v>
      </c>
      <c r="B23" s="58"/>
      <c r="C23" s="46" t="s">
        <v>42</v>
      </c>
      <c r="D23" s="46" t="s">
        <v>43</v>
      </c>
      <c r="E23" s="164" t="s">
        <v>26</v>
      </c>
      <c r="F23" s="164" t="s">
        <v>26</v>
      </c>
      <c r="G23" s="164" t="s">
        <v>26</v>
      </c>
      <c r="H23" s="164" t="s">
        <v>26</v>
      </c>
      <c r="I23" s="160">
        <v>70</v>
      </c>
      <c r="J23" s="164">
        <f t="shared" si="0"/>
        <v>70</v>
      </c>
      <c r="K23" s="164" t="str">
        <f t="shared" si="1"/>
        <v>Y</v>
      </c>
      <c r="L23" s="329"/>
      <c r="M23" s="402"/>
      <c r="N23" s="400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43" t="s">
        <v>44</v>
      </c>
      <c r="D24" s="43" t="s">
        <v>45</v>
      </c>
      <c r="E24" s="164" t="s">
        <v>26</v>
      </c>
      <c r="F24" s="164" t="s">
        <v>197</v>
      </c>
      <c r="G24" s="164" t="s">
        <v>26</v>
      </c>
      <c r="H24" s="164" t="s">
        <v>26</v>
      </c>
      <c r="I24" s="160">
        <v>69</v>
      </c>
      <c r="J24" s="164">
        <f t="shared" si="0"/>
        <v>69</v>
      </c>
      <c r="K24" s="164" t="str">
        <f t="shared" si="1"/>
        <v>Y</v>
      </c>
      <c r="L24" s="329"/>
      <c r="M24" s="402"/>
      <c r="N24" s="400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32.4" customHeight="1">
      <c r="A25" s="57">
        <v>7</v>
      </c>
      <c r="B25" s="58"/>
      <c r="C25" s="46" t="s">
        <v>46</v>
      </c>
      <c r="D25" s="46" t="s">
        <v>47</v>
      </c>
      <c r="E25" s="164" t="s">
        <v>26</v>
      </c>
      <c r="F25" s="164" t="s">
        <v>197</v>
      </c>
      <c r="G25" s="164" t="s">
        <v>197</v>
      </c>
      <c r="H25" s="164" t="s">
        <v>26</v>
      </c>
      <c r="I25" s="160">
        <v>54</v>
      </c>
      <c r="J25" s="164">
        <f t="shared" si="0"/>
        <v>54</v>
      </c>
      <c r="K25" s="164" t="str">
        <f t="shared" si="1"/>
        <v>N</v>
      </c>
      <c r="L25" s="329"/>
      <c r="M25" s="402"/>
      <c r="N25" s="400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43" t="s">
        <v>48</v>
      </c>
      <c r="D26" s="43" t="s">
        <v>49</v>
      </c>
      <c r="E26" s="164" t="s">
        <v>26</v>
      </c>
      <c r="F26" s="164" t="s">
        <v>197</v>
      </c>
      <c r="G26" s="164" t="s">
        <v>197</v>
      </c>
      <c r="H26" s="164" t="s">
        <v>26</v>
      </c>
      <c r="I26" s="160">
        <v>52</v>
      </c>
      <c r="J26" s="164">
        <f t="shared" si="0"/>
        <v>52</v>
      </c>
      <c r="K26" s="164" t="str">
        <f t="shared" si="1"/>
        <v>N</v>
      </c>
      <c r="L26" s="329"/>
      <c r="M26" s="402"/>
      <c r="N26" s="400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9.4" customHeight="1">
      <c r="A27" s="57">
        <v>9</v>
      </c>
      <c r="B27" s="58"/>
      <c r="C27" s="46" t="s">
        <v>50</v>
      </c>
      <c r="D27" s="46" t="s">
        <v>51</v>
      </c>
      <c r="E27" s="164" t="s">
        <v>26</v>
      </c>
      <c r="F27" s="164" t="s">
        <v>26</v>
      </c>
      <c r="G27" s="164" t="s">
        <v>26</v>
      </c>
      <c r="H27" s="164" t="s">
        <v>197</v>
      </c>
      <c r="I27" s="160">
        <v>65</v>
      </c>
      <c r="J27" s="164">
        <f t="shared" si="0"/>
        <v>65</v>
      </c>
      <c r="K27" s="164" t="str">
        <f t="shared" si="1"/>
        <v>Y</v>
      </c>
      <c r="L27" s="329"/>
      <c r="M27" s="402"/>
      <c r="N27" s="400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58"/>
      <c r="C28" s="43" t="s">
        <v>52</v>
      </c>
      <c r="D28" s="43" t="s">
        <v>53</v>
      </c>
      <c r="E28" s="164" t="s">
        <v>26</v>
      </c>
      <c r="F28" s="164" t="s">
        <v>26</v>
      </c>
      <c r="G28" s="164" t="s">
        <v>26</v>
      </c>
      <c r="H28" s="164" t="s">
        <v>26</v>
      </c>
      <c r="I28" s="160">
        <v>73</v>
      </c>
      <c r="J28" s="164">
        <f t="shared" si="0"/>
        <v>73</v>
      </c>
      <c r="K28" s="164" t="str">
        <f t="shared" si="1"/>
        <v>Y</v>
      </c>
      <c r="L28" s="329"/>
      <c r="M28" s="402"/>
      <c r="N28" s="400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58"/>
      <c r="C29" s="46" t="s">
        <v>54</v>
      </c>
      <c r="D29" s="46" t="s">
        <v>55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0">
        <v>77</v>
      </c>
      <c r="J29" s="164">
        <f t="shared" si="0"/>
        <v>77</v>
      </c>
      <c r="K29" s="164" t="str">
        <f t="shared" si="1"/>
        <v>Y</v>
      </c>
      <c r="L29" s="329"/>
      <c r="M29" s="402"/>
      <c r="N29" s="400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58"/>
      <c r="C30" s="43" t="s">
        <v>56</v>
      </c>
      <c r="D30" s="43" t="s">
        <v>57</v>
      </c>
      <c r="E30" s="164" t="s">
        <v>26</v>
      </c>
      <c r="F30" s="164" t="s">
        <v>26</v>
      </c>
      <c r="G30" s="164" t="s">
        <v>26</v>
      </c>
      <c r="H30" s="164" t="s">
        <v>26</v>
      </c>
      <c r="I30" s="160">
        <v>75</v>
      </c>
      <c r="J30" s="164">
        <f t="shared" si="0"/>
        <v>75</v>
      </c>
      <c r="K30" s="164" t="str">
        <f t="shared" si="1"/>
        <v>Y</v>
      </c>
      <c r="L30" s="329"/>
      <c r="M30" s="402"/>
      <c r="N30" s="400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58"/>
      <c r="C31" s="46" t="s">
        <v>58</v>
      </c>
      <c r="D31" s="46" t="s">
        <v>59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81</v>
      </c>
      <c r="J31" s="164">
        <f t="shared" si="0"/>
        <v>81</v>
      </c>
      <c r="K31" s="164" t="str">
        <f t="shared" si="1"/>
        <v>Y</v>
      </c>
      <c r="L31" s="329"/>
      <c r="M31" s="402"/>
      <c r="N31" s="400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28.2" customHeight="1">
      <c r="A32" s="57">
        <v>14</v>
      </c>
      <c r="B32" s="58"/>
      <c r="C32" s="43" t="s">
        <v>60</v>
      </c>
      <c r="D32" s="43" t="s">
        <v>61</v>
      </c>
      <c r="E32" s="164" t="s">
        <v>26</v>
      </c>
      <c r="F32" s="164" t="s">
        <v>26</v>
      </c>
      <c r="G32" s="164" t="s">
        <v>26</v>
      </c>
      <c r="H32" s="164" t="s">
        <v>26</v>
      </c>
      <c r="I32" s="160">
        <v>66</v>
      </c>
      <c r="J32" s="164">
        <v>78</v>
      </c>
      <c r="K32" s="164" t="s">
        <v>26</v>
      </c>
      <c r="L32" s="329"/>
      <c r="M32" s="402"/>
      <c r="N32" s="400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32.4" customHeight="1">
      <c r="A33" s="57">
        <v>15</v>
      </c>
      <c r="B33" s="58"/>
      <c r="C33" s="46" t="s">
        <v>62</v>
      </c>
      <c r="D33" s="46" t="s">
        <v>63</v>
      </c>
      <c r="E33" s="164" t="s">
        <v>197</v>
      </c>
      <c r="F33" s="164" t="s">
        <v>26</v>
      </c>
      <c r="G33" s="164" t="s">
        <v>197</v>
      </c>
      <c r="H33" s="164" t="s">
        <v>197</v>
      </c>
      <c r="I33" s="160">
        <v>62</v>
      </c>
      <c r="J33" s="164">
        <v>56</v>
      </c>
      <c r="K33" s="164" t="s">
        <v>197</v>
      </c>
      <c r="L33" s="329"/>
      <c r="M33" s="402"/>
      <c r="N33" s="400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40.799999999999997" customHeight="1">
      <c r="A34" s="57">
        <v>16</v>
      </c>
      <c r="B34" s="58"/>
      <c r="C34" s="43" t="s">
        <v>64</v>
      </c>
      <c r="D34" s="43" t="s">
        <v>65</v>
      </c>
      <c r="E34" s="164" t="s">
        <v>26</v>
      </c>
      <c r="F34" s="164" t="s">
        <v>26</v>
      </c>
      <c r="G34" s="164" t="s">
        <v>197</v>
      </c>
      <c r="H34" s="164" t="s">
        <v>26</v>
      </c>
      <c r="I34" s="160">
        <v>66</v>
      </c>
      <c r="J34" s="164">
        <v>67</v>
      </c>
      <c r="K34" s="164" t="s">
        <v>26</v>
      </c>
      <c r="L34" s="329"/>
      <c r="M34" s="402"/>
      <c r="N34" s="400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30.6" customHeight="1">
      <c r="A35" s="57">
        <v>17</v>
      </c>
      <c r="B35" s="58"/>
      <c r="C35" s="46" t="s">
        <v>66</v>
      </c>
      <c r="D35" s="46" t="s">
        <v>67</v>
      </c>
      <c r="E35" s="164" t="s">
        <v>26</v>
      </c>
      <c r="F35" s="164" t="s">
        <v>197</v>
      </c>
      <c r="G35" s="164" t="s">
        <v>26</v>
      </c>
      <c r="H35" s="164" t="s">
        <v>26</v>
      </c>
      <c r="I35" s="160">
        <v>61</v>
      </c>
      <c r="J35" s="164">
        <v>66</v>
      </c>
      <c r="K35" s="164" t="s">
        <v>26</v>
      </c>
      <c r="L35" s="329"/>
      <c r="M35" s="402"/>
      <c r="N35" s="400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36" customHeight="1">
      <c r="A36" s="57">
        <v>18</v>
      </c>
      <c r="B36" s="58"/>
      <c r="C36" s="43" t="s">
        <v>68</v>
      </c>
      <c r="D36" s="43" t="s">
        <v>69</v>
      </c>
      <c r="E36" s="164" t="s">
        <v>197</v>
      </c>
      <c r="F36" s="164" t="s">
        <v>26</v>
      </c>
      <c r="G36" s="164" t="s">
        <v>26</v>
      </c>
      <c r="H36" s="164" t="s">
        <v>26</v>
      </c>
      <c r="I36" s="160">
        <v>66</v>
      </c>
      <c r="J36" s="164">
        <v>72</v>
      </c>
      <c r="K36" s="164" t="s">
        <v>26</v>
      </c>
      <c r="L36" s="329"/>
      <c r="M36" s="402"/>
      <c r="N36" s="400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34.799999999999997" customHeight="1">
      <c r="A37" s="57">
        <v>19</v>
      </c>
      <c r="B37" s="58"/>
      <c r="C37" s="46" t="s">
        <v>70</v>
      </c>
      <c r="D37" s="46" t="s">
        <v>71</v>
      </c>
      <c r="E37" s="164" t="s">
        <v>26</v>
      </c>
      <c r="F37" s="164" t="s">
        <v>26</v>
      </c>
      <c r="G37" s="164" t="s">
        <v>197</v>
      </c>
      <c r="H37" s="164" t="s">
        <v>26</v>
      </c>
      <c r="I37" s="160">
        <v>67</v>
      </c>
      <c r="J37" s="164">
        <v>69</v>
      </c>
      <c r="K37" s="164" t="s">
        <v>26</v>
      </c>
      <c r="L37" s="329"/>
      <c r="M37" s="402"/>
      <c r="N37" s="400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33" customHeight="1">
      <c r="A38" s="57">
        <v>20</v>
      </c>
      <c r="B38" s="58"/>
      <c r="C38" s="43" t="s">
        <v>72</v>
      </c>
      <c r="D38" s="43" t="s">
        <v>73</v>
      </c>
      <c r="E38" s="164" t="s">
        <v>26</v>
      </c>
      <c r="F38" s="164" t="s">
        <v>197</v>
      </c>
      <c r="G38" s="164" t="s">
        <v>26</v>
      </c>
      <c r="H38" s="164" t="s">
        <v>26</v>
      </c>
      <c r="I38" s="160">
        <v>63</v>
      </c>
      <c r="J38" s="164">
        <v>72</v>
      </c>
      <c r="K38" s="164" t="s">
        <v>26</v>
      </c>
      <c r="L38" s="329"/>
      <c r="M38" s="402"/>
      <c r="N38" s="400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36.6" customHeight="1">
      <c r="A39" s="57">
        <v>21</v>
      </c>
      <c r="B39" s="58"/>
      <c r="C39" s="46" t="s">
        <v>74</v>
      </c>
      <c r="D39" s="46" t="s">
        <v>75</v>
      </c>
      <c r="E39" s="164" t="s">
        <v>197</v>
      </c>
      <c r="F39" s="164" t="s">
        <v>26</v>
      </c>
      <c r="G39" s="164" t="s">
        <v>26</v>
      </c>
      <c r="H39" s="164" t="s">
        <v>26</v>
      </c>
      <c r="I39" s="160">
        <v>68</v>
      </c>
      <c r="J39" s="164">
        <f>(I39/100)*100</f>
        <v>68</v>
      </c>
      <c r="K39" s="164" t="str">
        <f>IF(J39&lt;=0,"",IF((J39&gt;=60),"Y","N"))</f>
        <v>Y</v>
      </c>
      <c r="L39" s="329"/>
      <c r="M39" s="402"/>
      <c r="N39" s="400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2">COUNTIF(E19:E39,"Y")</f>
        <v>17</v>
      </c>
      <c r="F40" s="160">
        <f t="shared" si="2"/>
        <v>16</v>
      </c>
      <c r="G40" s="160">
        <f t="shared" si="2"/>
        <v>15</v>
      </c>
      <c r="H40" s="160">
        <f t="shared" si="2"/>
        <v>19</v>
      </c>
      <c r="I40" s="160"/>
      <c r="J40" s="160"/>
      <c r="K40" s="160">
        <f>COUNTIF(K19:K39,"Y")</f>
        <v>18</v>
      </c>
      <c r="L40" s="329"/>
      <c r="M40" s="402"/>
      <c r="N40" s="400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80.952380952380949</v>
      </c>
      <c r="F41" s="160">
        <f>(F40/C41)*100</f>
        <v>76.19047619047619</v>
      </c>
      <c r="G41" s="160">
        <f>(G40/C41)*100</f>
        <v>71.428571428571431</v>
      </c>
      <c r="H41" s="160">
        <f>(H40/C41)*100</f>
        <v>90.476190476190482</v>
      </c>
      <c r="I41" s="160"/>
      <c r="J41" s="160"/>
      <c r="K41" s="160">
        <f>(K40/C41)*100</f>
        <v>85.714285714285708</v>
      </c>
      <c r="L41" s="329"/>
      <c r="M41" s="402"/>
      <c r="N41" s="400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3">IF(E41&lt;=0,"",IF((E41&gt;=60),"Attained","Not-Attained"))</f>
        <v>Attained</v>
      </c>
      <c r="F42" s="179" t="str">
        <f t="shared" si="3"/>
        <v>Attained</v>
      </c>
      <c r="G42" s="179" t="str">
        <f t="shared" si="3"/>
        <v>Attained</v>
      </c>
      <c r="H42" s="179" t="str">
        <f t="shared" si="3"/>
        <v>Attained</v>
      </c>
      <c r="I42" s="160" t="str">
        <f t="shared" si="3"/>
        <v/>
      </c>
      <c r="J42" s="160" t="str">
        <f t="shared" si="3"/>
        <v/>
      </c>
      <c r="K42" s="160" t="str">
        <f t="shared" si="3"/>
        <v>Attained</v>
      </c>
      <c r="L42" s="329"/>
      <c r="M42" s="402"/>
      <c r="N42" s="400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402"/>
      <c r="N43" s="400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403"/>
      <c r="N44" s="40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30">
    <mergeCell ref="N19:N44"/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000"/>
  <sheetViews>
    <sheetView workbookViewId="0">
      <selection activeCell="E4" sqref="E4:P4"/>
    </sheetView>
  </sheetViews>
  <sheetFormatPr defaultColWidth="14.44140625" defaultRowHeight="15" customHeight="1"/>
  <cols>
    <col min="1" max="1" width="7.88671875" customWidth="1"/>
    <col min="2" max="3" width="8" customWidth="1"/>
    <col min="4" max="4" width="5.88671875" customWidth="1"/>
    <col min="5" max="5" width="7.109375" customWidth="1"/>
    <col min="6" max="6" width="5.44140625" customWidth="1"/>
    <col min="7" max="7" width="5.5546875" customWidth="1"/>
    <col min="8" max="8" width="6.6640625" customWidth="1"/>
    <col min="9" max="9" width="5.5546875" customWidth="1"/>
    <col min="10" max="10" width="6.5546875" customWidth="1"/>
    <col min="11" max="11" width="6.109375" customWidth="1"/>
    <col min="12" max="12" width="7.21875" customWidth="1"/>
    <col min="13" max="13" width="6.33203125" customWidth="1"/>
    <col min="14" max="14" width="6.109375" customWidth="1"/>
    <col min="15" max="15" width="5.77734375" customWidth="1"/>
    <col min="16" max="16" width="5.21875" customWidth="1"/>
    <col min="17" max="17" width="6.21875" customWidth="1"/>
    <col min="18" max="18" width="5.5546875" customWidth="1"/>
    <col min="19" max="19" width="6.6640625" customWidth="1"/>
    <col min="20" max="26" width="8" customWidth="1"/>
  </cols>
  <sheetData>
    <row r="1" spans="1:19" ht="14.25" customHeight="1"/>
    <row r="2" spans="1:19" ht="14.25" customHeight="1">
      <c r="A2" s="422" t="s">
        <v>317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</row>
    <row r="4" spans="1:19" ht="81.599999999999994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1:19" ht="189.6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1:19" ht="15.75" customHeight="1">
      <c r="D6" s="418" t="s">
        <v>104</v>
      </c>
      <c r="E6" s="294">
        <v>1</v>
      </c>
      <c r="F6" s="294">
        <v>3</v>
      </c>
      <c r="G6" s="294">
        <v>0</v>
      </c>
      <c r="H6" s="294">
        <v>3</v>
      </c>
      <c r="I6" s="294">
        <v>1</v>
      </c>
      <c r="J6" s="294">
        <v>3</v>
      </c>
      <c r="K6" s="294">
        <v>3</v>
      </c>
      <c r="L6" s="294">
        <v>0</v>
      </c>
      <c r="M6" s="294">
        <v>0</v>
      </c>
      <c r="N6" s="294">
        <v>2</v>
      </c>
      <c r="O6" s="294">
        <v>0</v>
      </c>
      <c r="P6" s="294">
        <v>1</v>
      </c>
      <c r="Q6" s="294">
        <v>3</v>
      </c>
      <c r="R6" s="421">
        <v>0</v>
      </c>
      <c r="S6" s="421">
        <v>3</v>
      </c>
    </row>
    <row r="7" spans="1:19" ht="15.75" customHeight="1">
      <c r="D7" s="418" t="s">
        <v>105</v>
      </c>
      <c r="E7" s="294">
        <v>2</v>
      </c>
      <c r="F7" s="294">
        <v>1</v>
      </c>
      <c r="G7" s="294">
        <v>2</v>
      </c>
      <c r="H7" s="294">
        <v>0</v>
      </c>
      <c r="I7" s="294">
        <v>2</v>
      </c>
      <c r="J7" s="294">
        <v>1</v>
      </c>
      <c r="K7" s="294">
        <v>1</v>
      </c>
      <c r="L7" s="294">
        <v>1</v>
      </c>
      <c r="M7" s="294">
        <v>3</v>
      </c>
      <c r="N7" s="294">
        <v>2</v>
      </c>
      <c r="O7" s="294">
        <v>2</v>
      </c>
      <c r="P7" s="294">
        <v>1</v>
      </c>
      <c r="Q7" s="294">
        <v>0</v>
      </c>
      <c r="R7" s="294">
        <v>3</v>
      </c>
      <c r="S7" s="294">
        <v>0</v>
      </c>
    </row>
    <row r="8" spans="1:19" ht="15.75" customHeight="1">
      <c r="D8" s="418" t="s">
        <v>106</v>
      </c>
      <c r="E8" s="294">
        <v>1</v>
      </c>
      <c r="F8" s="294">
        <v>3</v>
      </c>
      <c r="G8" s="294">
        <v>2</v>
      </c>
      <c r="H8" s="294">
        <v>1</v>
      </c>
      <c r="I8" s="294">
        <v>1</v>
      </c>
      <c r="J8" s="294">
        <v>2</v>
      </c>
      <c r="K8" s="294">
        <v>3</v>
      </c>
      <c r="L8" s="294">
        <v>3</v>
      </c>
      <c r="M8" s="294">
        <v>3</v>
      </c>
      <c r="N8" s="294">
        <v>0</v>
      </c>
      <c r="O8" s="294">
        <v>1</v>
      </c>
      <c r="P8" s="294">
        <v>3</v>
      </c>
      <c r="Q8" s="294">
        <v>1</v>
      </c>
      <c r="R8" s="294">
        <v>1</v>
      </c>
      <c r="S8" s="294">
        <v>0</v>
      </c>
    </row>
    <row r="9" spans="1:19" ht="15.75" customHeight="1">
      <c r="D9" s="418" t="s">
        <v>107</v>
      </c>
      <c r="E9" s="294">
        <v>3</v>
      </c>
      <c r="F9" s="294">
        <v>2</v>
      </c>
      <c r="G9" s="294">
        <v>0</v>
      </c>
      <c r="H9" s="294">
        <v>0</v>
      </c>
      <c r="I9" s="294">
        <v>0</v>
      </c>
      <c r="J9" s="294">
        <v>1</v>
      </c>
      <c r="K9" s="294">
        <v>1</v>
      </c>
      <c r="L9" s="294">
        <v>0</v>
      </c>
      <c r="M9" s="294">
        <v>1</v>
      </c>
      <c r="N9" s="294">
        <v>1</v>
      </c>
      <c r="O9" s="294">
        <v>0</v>
      </c>
      <c r="P9" s="294">
        <v>1</v>
      </c>
      <c r="Q9" s="294">
        <v>0</v>
      </c>
      <c r="R9" s="294">
        <v>0</v>
      </c>
      <c r="S9" s="421">
        <v>0</v>
      </c>
    </row>
    <row r="10" spans="1:19" ht="15.75" customHeight="1">
      <c r="B10" s="85" t="s">
        <v>108</v>
      </c>
      <c r="D10" s="419" t="s">
        <v>109</v>
      </c>
      <c r="E10" s="295">
        <f t="shared" ref="E10:S10" si="0">IFERROR(AVERAGEIF(E6:E9,"&lt;&gt;0",E6:E9),0)</f>
        <v>1.75</v>
      </c>
      <c r="F10" s="295">
        <f t="shared" si="0"/>
        <v>2.25</v>
      </c>
      <c r="G10" s="295">
        <f t="shared" si="0"/>
        <v>2</v>
      </c>
      <c r="H10" s="295">
        <f t="shared" si="0"/>
        <v>2</v>
      </c>
      <c r="I10" s="295">
        <f t="shared" si="0"/>
        <v>1.3333333333333333</v>
      </c>
      <c r="J10" s="295">
        <f t="shared" si="0"/>
        <v>1.75</v>
      </c>
      <c r="K10" s="295">
        <f t="shared" si="0"/>
        <v>2</v>
      </c>
      <c r="L10" s="295">
        <f t="shared" si="0"/>
        <v>2</v>
      </c>
      <c r="M10" s="295">
        <f t="shared" si="0"/>
        <v>2.3333333333333335</v>
      </c>
      <c r="N10" s="295">
        <f t="shared" si="0"/>
        <v>1.6666666666666667</v>
      </c>
      <c r="O10" s="295">
        <f t="shared" si="0"/>
        <v>1.5</v>
      </c>
      <c r="P10" s="295">
        <f t="shared" si="0"/>
        <v>1.5</v>
      </c>
      <c r="Q10" s="295">
        <f t="shared" si="0"/>
        <v>2</v>
      </c>
      <c r="R10" s="295">
        <f t="shared" si="0"/>
        <v>2</v>
      </c>
      <c r="S10" s="295">
        <f t="shared" si="0"/>
        <v>3</v>
      </c>
    </row>
    <row r="11" spans="1:19" ht="14.25" customHeight="1"/>
    <row r="13" spans="1:19" ht="81.599999999999994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1:19" ht="167.4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1:19" ht="15.75" customHeight="1">
      <c r="C15" s="85">
        <f>SECB1!N19</f>
        <v>3.0000000000000004</v>
      </c>
      <c r="D15" s="418" t="s">
        <v>104</v>
      </c>
      <c r="E15" s="294">
        <f t="shared" ref="E15:S15" si="1">($C$15*E6/3)</f>
        <v>1.0000000000000002</v>
      </c>
      <c r="F15" s="294">
        <f t="shared" si="1"/>
        <v>3.0000000000000004</v>
      </c>
      <c r="G15" s="294">
        <f t="shared" si="1"/>
        <v>0</v>
      </c>
      <c r="H15" s="294">
        <f t="shared" si="1"/>
        <v>3.0000000000000004</v>
      </c>
      <c r="I15" s="294">
        <f t="shared" si="1"/>
        <v>1.0000000000000002</v>
      </c>
      <c r="J15" s="294">
        <f t="shared" si="1"/>
        <v>3.0000000000000004</v>
      </c>
      <c r="K15" s="294">
        <f t="shared" si="1"/>
        <v>3.0000000000000004</v>
      </c>
      <c r="L15" s="294">
        <f t="shared" si="1"/>
        <v>0</v>
      </c>
      <c r="M15" s="294">
        <f t="shared" si="1"/>
        <v>0</v>
      </c>
      <c r="N15" s="294">
        <f t="shared" si="1"/>
        <v>2.0000000000000004</v>
      </c>
      <c r="O15" s="294">
        <f t="shared" si="1"/>
        <v>0</v>
      </c>
      <c r="P15" s="294">
        <f t="shared" si="1"/>
        <v>1.0000000000000002</v>
      </c>
      <c r="Q15" s="294">
        <f t="shared" si="1"/>
        <v>3.0000000000000004</v>
      </c>
      <c r="R15" s="294">
        <f t="shared" si="1"/>
        <v>0</v>
      </c>
      <c r="S15" s="294">
        <f t="shared" si="1"/>
        <v>3.0000000000000004</v>
      </c>
    </row>
    <row r="16" spans="1:19" ht="15.75" customHeight="1">
      <c r="D16" s="418" t="s">
        <v>105</v>
      </c>
      <c r="E16" s="294">
        <f t="shared" ref="E16:S16" si="2">($C$15*E7/3)</f>
        <v>2.0000000000000004</v>
      </c>
      <c r="F16" s="294">
        <f t="shared" si="2"/>
        <v>1.0000000000000002</v>
      </c>
      <c r="G16" s="294">
        <f t="shared" si="2"/>
        <v>2.0000000000000004</v>
      </c>
      <c r="H16" s="294">
        <f t="shared" si="2"/>
        <v>0</v>
      </c>
      <c r="I16" s="294">
        <f t="shared" si="2"/>
        <v>2.0000000000000004</v>
      </c>
      <c r="J16" s="294">
        <f t="shared" si="2"/>
        <v>1.0000000000000002</v>
      </c>
      <c r="K16" s="294">
        <f t="shared" si="2"/>
        <v>1.0000000000000002</v>
      </c>
      <c r="L16" s="294">
        <f t="shared" si="2"/>
        <v>1.0000000000000002</v>
      </c>
      <c r="M16" s="294">
        <f t="shared" si="2"/>
        <v>3.0000000000000004</v>
      </c>
      <c r="N16" s="294">
        <f t="shared" si="2"/>
        <v>2.0000000000000004</v>
      </c>
      <c r="O16" s="294">
        <f t="shared" si="2"/>
        <v>2.0000000000000004</v>
      </c>
      <c r="P16" s="294">
        <f t="shared" si="2"/>
        <v>1.0000000000000002</v>
      </c>
      <c r="Q16" s="294">
        <f t="shared" si="2"/>
        <v>0</v>
      </c>
      <c r="R16" s="294">
        <f t="shared" si="2"/>
        <v>3.0000000000000004</v>
      </c>
      <c r="S16" s="294">
        <f t="shared" si="2"/>
        <v>0</v>
      </c>
    </row>
    <row r="17" spans="2:19" ht="15.75" customHeight="1">
      <c r="D17" s="418" t="s">
        <v>106</v>
      </c>
      <c r="E17" s="294">
        <f t="shared" ref="E17:S17" si="3">($C$15*E8/3)</f>
        <v>1.0000000000000002</v>
      </c>
      <c r="F17" s="294">
        <f t="shared" si="3"/>
        <v>3.0000000000000004</v>
      </c>
      <c r="G17" s="294">
        <f t="shared" si="3"/>
        <v>2.0000000000000004</v>
      </c>
      <c r="H17" s="294">
        <f t="shared" si="3"/>
        <v>1.0000000000000002</v>
      </c>
      <c r="I17" s="294">
        <f t="shared" si="3"/>
        <v>1.0000000000000002</v>
      </c>
      <c r="J17" s="294">
        <f t="shared" si="3"/>
        <v>2.0000000000000004</v>
      </c>
      <c r="K17" s="294">
        <f t="shared" si="3"/>
        <v>3.0000000000000004</v>
      </c>
      <c r="L17" s="294">
        <f t="shared" si="3"/>
        <v>3.0000000000000004</v>
      </c>
      <c r="M17" s="294">
        <f t="shared" si="3"/>
        <v>3.0000000000000004</v>
      </c>
      <c r="N17" s="294">
        <f t="shared" si="3"/>
        <v>0</v>
      </c>
      <c r="O17" s="294">
        <f t="shared" si="3"/>
        <v>1.0000000000000002</v>
      </c>
      <c r="P17" s="294">
        <f t="shared" si="3"/>
        <v>3.0000000000000004</v>
      </c>
      <c r="Q17" s="294">
        <f t="shared" si="3"/>
        <v>1.0000000000000002</v>
      </c>
      <c r="R17" s="294">
        <f t="shared" si="3"/>
        <v>1.0000000000000002</v>
      </c>
      <c r="S17" s="294">
        <f t="shared" si="3"/>
        <v>0</v>
      </c>
    </row>
    <row r="18" spans="2:19" ht="15.75" customHeight="1">
      <c r="D18" s="418" t="s">
        <v>107</v>
      </c>
      <c r="E18" s="294">
        <f t="shared" ref="E18:S18" si="4">($C$15*E9/3)</f>
        <v>3.0000000000000004</v>
      </c>
      <c r="F18" s="294">
        <f t="shared" si="4"/>
        <v>2.0000000000000004</v>
      </c>
      <c r="G18" s="294">
        <f t="shared" si="4"/>
        <v>0</v>
      </c>
      <c r="H18" s="294">
        <f t="shared" si="4"/>
        <v>0</v>
      </c>
      <c r="I18" s="294">
        <f t="shared" si="4"/>
        <v>0</v>
      </c>
      <c r="J18" s="294">
        <f t="shared" si="4"/>
        <v>1.0000000000000002</v>
      </c>
      <c r="K18" s="294">
        <f t="shared" si="4"/>
        <v>1.0000000000000002</v>
      </c>
      <c r="L18" s="294">
        <f t="shared" si="4"/>
        <v>0</v>
      </c>
      <c r="M18" s="294">
        <f t="shared" si="4"/>
        <v>1.0000000000000002</v>
      </c>
      <c r="N18" s="294">
        <f t="shared" si="4"/>
        <v>1.0000000000000002</v>
      </c>
      <c r="O18" s="294">
        <f t="shared" si="4"/>
        <v>0</v>
      </c>
      <c r="P18" s="294">
        <f t="shared" si="4"/>
        <v>1.0000000000000002</v>
      </c>
      <c r="Q18" s="294">
        <f t="shared" si="4"/>
        <v>0</v>
      </c>
      <c r="R18" s="294">
        <f t="shared" si="4"/>
        <v>0</v>
      </c>
      <c r="S18" s="294">
        <f t="shared" si="4"/>
        <v>0</v>
      </c>
    </row>
    <row r="19" spans="2:19" ht="15.75" customHeight="1">
      <c r="D19" s="419" t="s">
        <v>109</v>
      </c>
      <c r="E19" s="295">
        <f t="shared" ref="E19:S19" si="5">IFERROR(AVERAGEIF(E15:E18,"&lt;&gt;0",E15:E18),0)</f>
        <v>1.7500000000000004</v>
      </c>
      <c r="F19" s="295">
        <f t="shared" si="5"/>
        <v>2.2500000000000004</v>
      </c>
      <c r="G19" s="295">
        <f t="shared" si="5"/>
        <v>2.0000000000000004</v>
      </c>
      <c r="H19" s="295">
        <f t="shared" si="5"/>
        <v>2.0000000000000004</v>
      </c>
      <c r="I19" s="295">
        <f t="shared" si="5"/>
        <v>1.3333333333333337</v>
      </c>
      <c r="J19" s="295">
        <f t="shared" si="5"/>
        <v>1.7500000000000004</v>
      </c>
      <c r="K19" s="295">
        <f t="shared" si="5"/>
        <v>2.0000000000000004</v>
      </c>
      <c r="L19" s="295">
        <f t="shared" si="5"/>
        <v>2.0000000000000004</v>
      </c>
      <c r="M19" s="295">
        <f t="shared" si="5"/>
        <v>2.3333333333333335</v>
      </c>
      <c r="N19" s="295">
        <f t="shared" si="5"/>
        <v>1.666666666666667</v>
      </c>
      <c r="O19" s="295">
        <f t="shared" si="5"/>
        <v>1.5000000000000004</v>
      </c>
      <c r="P19" s="295">
        <f t="shared" si="5"/>
        <v>1.5000000000000002</v>
      </c>
      <c r="Q19" s="295">
        <f t="shared" si="5"/>
        <v>2.0000000000000004</v>
      </c>
      <c r="R19" s="295">
        <f t="shared" si="5"/>
        <v>2.0000000000000004</v>
      </c>
      <c r="S19" s="295">
        <f t="shared" si="5"/>
        <v>3.0000000000000004</v>
      </c>
    </row>
    <row r="20" spans="2:19" ht="14.25" customHeight="1">
      <c r="D20" s="296"/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6"/>
      <c r="S20" s="296"/>
    </row>
    <row r="21" spans="2:19" ht="14.25" customHeight="1"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</row>
    <row r="22" spans="2:19" ht="15" customHeight="1">
      <c r="B22" s="109" t="s">
        <v>108</v>
      </c>
      <c r="C22" s="110"/>
      <c r="D22" s="420" t="s">
        <v>109</v>
      </c>
      <c r="E22" s="297">
        <f t="shared" ref="E22:S22" si="6">E10</f>
        <v>1.75</v>
      </c>
      <c r="F22" s="297">
        <f t="shared" si="6"/>
        <v>2.25</v>
      </c>
      <c r="G22" s="297">
        <f t="shared" si="6"/>
        <v>2</v>
      </c>
      <c r="H22" s="297">
        <f t="shared" si="6"/>
        <v>2</v>
      </c>
      <c r="I22" s="297">
        <f t="shared" si="6"/>
        <v>1.3333333333333333</v>
      </c>
      <c r="J22" s="297">
        <f t="shared" si="6"/>
        <v>1.75</v>
      </c>
      <c r="K22" s="297">
        <f t="shared" si="6"/>
        <v>2</v>
      </c>
      <c r="L22" s="297">
        <f t="shared" si="6"/>
        <v>2</v>
      </c>
      <c r="M22" s="297">
        <f t="shared" si="6"/>
        <v>2.3333333333333335</v>
      </c>
      <c r="N22" s="297">
        <f t="shared" si="6"/>
        <v>1.6666666666666667</v>
      </c>
      <c r="O22" s="297">
        <f t="shared" si="6"/>
        <v>1.5</v>
      </c>
      <c r="P22" s="297">
        <f t="shared" si="6"/>
        <v>1.5</v>
      </c>
      <c r="Q22" s="297">
        <f t="shared" si="6"/>
        <v>2</v>
      </c>
      <c r="R22" s="297">
        <f t="shared" si="6"/>
        <v>2</v>
      </c>
      <c r="S22" s="297">
        <f t="shared" si="6"/>
        <v>3</v>
      </c>
    </row>
    <row r="23" spans="2:19" ht="15" customHeight="1">
      <c r="B23" s="113" t="s">
        <v>79</v>
      </c>
      <c r="C23" s="110"/>
      <c r="D23" s="420" t="s">
        <v>109</v>
      </c>
      <c r="E23" s="298">
        <f t="shared" ref="E23:S23" si="7">E19</f>
        <v>1.7500000000000004</v>
      </c>
      <c r="F23" s="298">
        <f t="shared" si="7"/>
        <v>2.2500000000000004</v>
      </c>
      <c r="G23" s="298">
        <f t="shared" si="7"/>
        <v>2.0000000000000004</v>
      </c>
      <c r="H23" s="298">
        <f t="shared" si="7"/>
        <v>2.0000000000000004</v>
      </c>
      <c r="I23" s="298">
        <f t="shared" si="7"/>
        <v>1.3333333333333337</v>
      </c>
      <c r="J23" s="298">
        <f t="shared" si="7"/>
        <v>1.7500000000000004</v>
      </c>
      <c r="K23" s="298">
        <f t="shared" si="7"/>
        <v>2.0000000000000004</v>
      </c>
      <c r="L23" s="298">
        <f t="shared" si="7"/>
        <v>2.0000000000000004</v>
      </c>
      <c r="M23" s="298">
        <f t="shared" si="7"/>
        <v>2.3333333333333335</v>
      </c>
      <c r="N23" s="298">
        <f t="shared" si="7"/>
        <v>1.666666666666667</v>
      </c>
      <c r="O23" s="298">
        <f t="shared" si="7"/>
        <v>1.5000000000000004</v>
      </c>
      <c r="P23" s="298">
        <f t="shared" si="7"/>
        <v>1.5000000000000002</v>
      </c>
      <c r="Q23" s="298">
        <f t="shared" si="7"/>
        <v>2.0000000000000004</v>
      </c>
      <c r="R23" s="298">
        <f t="shared" si="7"/>
        <v>2.0000000000000004</v>
      </c>
      <c r="S23" s="298">
        <f t="shared" si="7"/>
        <v>3.0000000000000004</v>
      </c>
    </row>
    <row r="24" spans="2:19" ht="14.25" customHeight="1">
      <c r="B24" s="110"/>
      <c r="C24" s="110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</row>
    <row r="25" spans="2:19" ht="14.25" customHeight="1">
      <c r="B25" s="110" t="s">
        <v>111</v>
      </c>
      <c r="C25" s="110"/>
      <c r="D25" s="299"/>
      <c r="E25" s="300">
        <f t="shared" ref="E25:S25" si="8">E22-E23</f>
        <v>0</v>
      </c>
      <c r="F25" s="300">
        <f t="shared" si="8"/>
        <v>0</v>
      </c>
      <c r="G25" s="300">
        <f t="shared" si="8"/>
        <v>0</v>
      </c>
      <c r="H25" s="300">
        <f t="shared" si="8"/>
        <v>0</v>
      </c>
      <c r="I25" s="300">
        <f t="shared" si="8"/>
        <v>0</v>
      </c>
      <c r="J25" s="300">
        <f t="shared" si="8"/>
        <v>0</v>
      </c>
      <c r="K25" s="300">
        <f t="shared" si="8"/>
        <v>0</v>
      </c>
      <c r="L25" s="300">
        <f t="shared" si="8"/>
        <v>0</v>
      </c>
      <c r="M25" s="300">
        <f t="shared" si="8"/>
        <v>0</v>
      </c>
      <c r="N25" s="300">
        <f t="shared" si="8"/>
        <v>0</v>
      </c>
      <c r="O25" s="300">
        <f t="shared" si="8"/>
        <v>0</v>
      </c>
      <c r="P25" s="300">
        <f t="shared" si="8"/>
        <v>0</v>
      </c>
      <c r="Q25" s="300">
        <f t="shared" si="8"/>
        <v>0</v>
      </c>
      <c r="R25" s="300">
        <f t="shared" si="8"/>
        <v>0</v>
      </c>
      <c r="S25" s="300">
        <f t="shared" si="8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E4:P4"/>
    <mergeCell ref="Q4:S4"/>
    <mergeCell ref="E13:P13"/>
    <mergeCell ref="Q13:S13"/>
    <mergeCell ref="A2:S2"/>
  </mergeCells>
  <pageMargins left="0.7" right="0.7" top="0.75" bottom="0.75" header="0" footer="0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993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279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280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273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174" t="s">
        <v>236</v>
      </c>
      <c r="D19" s="175" t="s">
        <v>237</v>
      </c>
      <c r="E19" s="164" t="s">
        <v>26</v>
      </c>
      <c r="F19" s="164" t="s">
        <v>197</v>
      </c>
      <c r="G19" s="164" t="s">
        <v>26</v>
      </c>
      <c r="H19" s="164" t="s">
        <v>26</v>
      </c>
      <c r="I19" s="164">
        <v>61</v>
      </c>
      <c r="J19" s="164">
        <f t="shared" ref="J19:J25" si="0">(I19/100)*100</f>
        <v>61</v>
      </c>
      <c r="K19" s="164" t="str">
        <f t="shared" ref="K19:K25" si="1">IF(J19&lt;=0,"",IF((J19&gt;=60),"Y","N"))</f>
        <v>Y</v>
      </c>
      <c r="L19" s="372">
        <f>(E30+F30+G30+H30)/4</f>
        <v>1.5</v>
      </c>
      <c r="M19" s="372">
        <f>K30</f>
        <v>0</v>
      </c>
      <c r="N19" s="165">
        <f>(L19*0.35+M19*0.65)</f>
        <v>0.52499999999999991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174" t="s">
        <v>239</v>
      </c>
      <c r="D20" s="175" t="s">
        <v>240</v>
      </c>
      <c r="E20" s="164" t="s">
        <v>26</v>
      </c>
      <c r="F20" s="164" t="s">
        <v>26</v>
      </c>
      <c r="G20" s="164" t="s">
        <v>26</v>
      </c>
      <c r="H20" s="164" t="s">
        <v>197</v>
      </c>
      <c r="I20" s="164">
        <v>62</v>
      </c>
      <c r="J20" s="164">
        <f t="shared" si="0"/>
        <v>62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174" t="s">
        <v>241</v>
      </c>
      <c r="D21" s="175" t="s">
        <v>242</v>
      </c>
      <c r="E21" s="164" t="s">
        <v>26</v>
      </c>
      <c r="F21" s="164" t="s">
        <v>197</v>
      </c>
      <c r="G21" s="164" t="s">
        <v>26</v>
      </c>
      <c r="H21" s="164" t="s">
        <v>26</v>
      </c>
      <c r="I21" s="164">
        <v>58</v>
      </c>
      <c r="J21" s="164">
        <f t="shared" si="0"/>
        <v>57.999999999999993</v>
      </c>
      <c r="K21" s="164" t="str">
        <f t="shared" si="1"/>
        <v>N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174" t="s">
        <v>243</v>
      </c>
      <c r="D22" s="175" t="s">
        <v>244</v>
      </c>
      <c r="E22" s="164" t="s">
        <v>26</v>
      </c>
      <c r="F22" s="164" t="s">
        <v>26</v>
      </c>
      <c r="G22" s="164" t="s">
        <v>26</v>
      </c>
      <c r="H22" s="164" t="s">
        <v>197</v>
      </c>
      <c r="I22" s="164">
        <v>57</v>
      </c>
      <c r="J22" s="164">
        <f t="shared" si="0"/>
        <v>56.999999999999993</v>
      </c>
      <c r="K22" s="164" t="str">
        <f t="shared" si="1"/>
        <v>N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174" t="s">
        <v>245</v>
      </c>
      <c r="D23" s="175" t="s">
        <v>246</v>
      </c>
      <c r="E23" s="164" t="s">
        <v>26</v>
      </c>
      <c r="F23" s="164" t="s">
        <v>26</v>
      </c>
      <c r="G23" s="164" t="s">
        <v>197</v>
      </c>
      <c r="H23" s="164" t="s">
        <v>26</v>
      </c>
      <c r="I23" s="160">
        <v>58</v>
      </c>
      <c r="J23" s="164">
        <f t="shared" si="0"/>
        <v>57.999999999999993</v>
      </c>
      <c r="K23" s="164" t="str">
        <f t="shared" si="1"/>
        <v>N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174" t="s">
        <v>249</v>
      </c>
      <c r="D24" s="175" t="s">
        <v>250</v>
      </c>
      <c r="E24" s="164" t="s">
        <v>26</v>
      </c>
      <c r="F24" s="164" t="s">
        <v>26</v>
      </c>
      <c r="G24" s="164" t="s">
        <v>197</v>
      </c>
      <c r="H24" s="164" t="s">
        <v>197</v>
      </c>
      <c r="I24" s="160">
        <v>55</v>
      </c>
      <c r="J24" s="164">
        <f t="shared" si="0"/>
        <v>55.000000000000007</v>
      </c>
      <c r="K24" s="164" t="str">
        <f t="shared" si="1"/>
        <v>N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174" t="s">
        <v>251</v>
      </c>
      <c r="D25" s="175" t="s">
        <v>252</v>
      </c>
      <c r="E25" s="164" t="s">
        <v>26</v>
      </c>
      <c r="F25" s="164" t="s">
        <v>197</v>
      </c>
      <c r="G25" s="164" t="s">
        <v>26</v>
      </c>
      <c r="H25" s="164" t="s">
        <v>197</v>
      </c>
      <c r="I25" s="160">
        <v>54</v>
      </c>
      <c r="J25" s="164">
        <f t="shared" si="0"/>
        <v>54</v>
      </c>
      <c r="K25" s="164" t="str">
        <f t="shared" si="1"/>
        <v>N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15.5" customHeight="1">
      <c r="A26" s="337" t="s">
        <v>76</v>
      </c>
      <c r="B26" s="332"/>
      <c r="C26" s="77">
        <f>COUNTA(A19:A25)</f>
        <v>7</v>
      </c>
      <c r="D26" s="176"/>
      <c r="E26" s="160">
        <f>COUNTIF(E19:E25,"Y")</f>
        <v>7</v>
      </c>
      <c r="F26" s="160">
        <v>4</v>
      </c>
      <c r="G26" s="160">
        <f t="shared" ref="G26:H26" si="2">COUNTIF(G19:G25,"Y")</f>
        <v>5</v>
      </c>
      <c r="H26" s="160">
        <f t="shared" si="2"/>
        <v>3</v>
      </c>
      <c r="I26" s="160"/>
      <c r="J26" s="160"/>
      <c r="K26" s="160">
        <f>COUNTIF(K19:K25,"Y")</f>
        <v>2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87.75" customHeight="1">
      <c r="A27" s="383" t="s">
        <v>77</v>
      </c>
      <c r="B27" s="334"/>
      <c r="C27" s="77">
        <v>7</v>
      </c>
      <c r="D27" s="177" t="s">
        <v>78</v>
      </c>
      <c r="E27" s="160">
        <f>(E26/C27)*100</f>
        <v>100</v>
      </c>
      <c r="F27" s="160">
        <f>(F26/C27)*100</f>
        <v>57.142857142857139</v>
      </c>
      <c r="G27" s="160">
        <f>(G26/C27)*100</f>
        <v>71.428571428571431</v>
      </c>
      <c r="H27" s="160">
        <f>(H26/C27)*100</f>
        <v>42.857142857142854</v>
      </c>
      <c r="I27" s="160"/>
      <c r="J27" s="160"/>
      <c r="K27" s="160">
        <f>(K26/C27)*100</f>
        <v>28.571428571428569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39.75" customHeight="1">
      <c r="A28" s="57"/>
      <c r="B28" s="58"/>
      <c r="C28" s="58"/>
      <c r="D28" s="178"/>
      <c r="E28" s="179" t="str">
        <f t="shared" ref="E28:K28" si="3">IF(E27&lt;=0,"",IF((E27&gt;=60),"Attained","Not-Attained"))</f>
        <v>Attained</v>
      </c>
      <c r="F28" s="179" t="str">
        <f t="shared" si="3"/>
        <v>Not-Attained</v>
      </c>
      <c r="G28" s="179" t="str">
        <f t="shared" si="3"/>
        <v>Attained</v>
      </c>
      <c r="H28" s="179" t="str">
        <f t="shared" si="3"/>
        <v>Not-Attained</v>
      </c>
      <c r="I28" s="160" t="str">
        <f t="shared" si="3"/>
        <v/>
      </c>
      <c r="J28" s="160" t="str">
        <f t="shared" si="3"/>
        <v/>
      </c>
      <c r="K28" s="160" t="str">
        <f t="shared" si="3"/>
        <v>Not-Attained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" customHeight="1">
      <c r="A29" s="57"/>
      <c r="B29" s="58"/>
      <c r="C29" s="58"/>
      <c r="D29" s="178"/>
      <c r="E29" s="160"/>
      <c r="F29" s="160"/>
      <c r="G29" s="160"/>
      <c r="H29" s="160"/>
      <c r="I29" s="160"/>
      <c r="J29" s="160"/>
      <c r="K29" s="160"/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" customHeight="1">
      <c r="A30" s="57"/>
      <c r="B30" s="58"/>
      <c r="C30" s="58"/>
      <c r="D30" s="178"/>
      <c r="E30" s="169">
        <v>3</v>
      </c>
      <c r="F30" s="169">
        <v>1</v>
      </c>
      <c r="G30" s="169">
        <v>2</v>
      </c>
      <c r="H30" s="169">
        <v>0</v>
      </c>
      <c r="I30" s="160"/>
      <c r="J30" s="160"/>
      <c r="K30" s="169">
        <v>0</v>
      </c>
      <c r="L30" s="330"/>
      <c r="M30" s="330"/>
      <c r="N30" s="170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" customHeight="1">
      <c r="A31" s="57"/>
      <c r="B31" s="58"/>
      <c r="C31" s="58"/>
      <c r="D31" s="59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" customHeight="1">
      <c r="A32" s="57"/>
      <c r="B32" s="58"/>
      <c r="C32" s="58"/>
      <c r="D32" s="59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" customHeight="1">
      <c r="A33" s="57"/>
      <c r="B33" s="58"/>
      <c r="C33" s="58"/>
      <c r="D33" s="59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" customHeight="1">
      <c r="A34" s="57"/>
      <c r="B34" s="58"/>
      <c r="C34" s="58"/>
      <c r="D34" s="59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" customHeight="1">
      <c r="A35" s="57"/>
      <c r="B35" s="58"/>
      <c r="C35" s="58"/>
      <c r="D35" s="60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" customHeight="1">
      <c r="A36" s="57"/>
      <c r="B36" s="58"/>
      <c r="C36" s="58"/>
      <c r="D36" s="59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" customHeight="1">
      <c r="A37" s="57"/>
      <c r="B37" s="58"/>
      <c r="C37" s="58"/>
      <c r="D37" s="5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" customHeight="1">
      <c r="A38" s="57"/>
      <c r="B38" s="58"/>
      <c r="C38" s="58"/>
      <c r="D38" s="5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57"/>
      <c r="B39" s="61"/>
      <c r="C39" s="61"/>
      <c r="D39" s="61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57"/>
      <c r="B40" s="61"/>
      <c r="C40" s="61"/>
      <c r="D40" s="61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57"/>
      <c r="B41" s="61"/>
      <c r="C41" s="61"/>
      <c r="D41" s="61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57"/>
      <c r="B42" s="61"/>
      <c r="C42" s="61"/>
      <c r="D42" s="61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57"/>
      <c r="B43" s="61"/>
      <c r="C43" s="61"/>
      <c r="D43" s="61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57"/>
      <c r="B44" s="61"/>
      <c r="C44" s="61"/>
      <c r="D44" s="61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57"/>
      <c r="B45" s="61"/>
      <c r="C45" s="61"/>
      <c r="D45" s="61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/>
      <c r="B46" s="61"/>
      <c r="C46" s="61"/>
      <c r="D46" s="61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57"/>
      <c r="B47" s="61"/>
      <c r="C47" s="61"/>
      <c r="D47" s="61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57"/>
      <c r="B48" s="61"/>
      <c r="C48" s="61"/>
      <c r="D48" s="61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57"/>
      <c r="B49" s="61"/>
      <c r="C49" s="61"/>
      <c r="D49" s="61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57"/>
      <c r="B50" s="61"/>
      <c r="C50" s="61"/>
      <c r="D50" s="61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57"/>
      <c r="B51" s="61"/>
      <c r="C51" s="61"/>
      <c r="D51" s="61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57"/>
      <c r="B52" s="61"/>
      <c r="C52" s="61"/>
      <c r="D52" s="61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4.2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4.2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4.2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4.2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4.2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4.2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4.2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3.5" customHeight="1">
      <c r="A104" s="62"/>
      <c r="B104" s="63"/>
      <c r="C104" s="63"/>
      <c r="D104" s="64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3.5" customHeight="1">
      <c r="A105" s="62"/>
      <c r="B105" s="63"/>
      <c r="C105" s="63"/>
      <c r="D105" s="64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3.5" customHeight="1">
      <c r="A106" s="62"/>
      <c r="B106" s="63"/>
      <c r="C106" s="63"/>
      <c r="D106" s="64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3.5" customHeight="1">
      <c r="A107" s="62"/>
      <c r="B107" s="63"/>
      <c r="C107" s="63"/>
      <c r="D107" s="64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3.5" customHeight="1">
      <c r="A108" s="62"/>
      <c r="B108" s="63"/>
      <c r="C108" s="63"/>
      <c r="D108" s="64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3.5" customHeight="1">
      <c r="A109" s="62"/>
      <c r="B109" s="63"/>
      <c r="C109" s="63"/>
      <c r="D109" s="6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3.5" customHeight="1">
      <c r="A110" s="62"/>
      <c r="B110" s="63"/>
      <c r="C110" s="63"/>
      <c r="D110" s="64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3.5" customHeight="1">
      <c r="A111" s="62"/>
      <c r="B111" s="63"/>
      <c r="C111" s="63"/>
      <c r="D111" s="64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3.5" customHeight="1">
      <c r="A112" s="62"/>
      <c r="B112" s="63"/>
      <c r="C112" s="63"/>
      <c r="D112" s="6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3.5" customHeight="1">
      <c r="A113" s="62"/>
      <c r="B113" s="63"/>
      <c r="C113" s="63"/>
      <c r="D113" s="64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3.5" customHeight="1">
      <c r="A114" s="62"/>
      <c r="B114" s="63"/>
      <c r="C114" s="63"/>
      <c r="D114" s="6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3.5" customHeight="1">
      <c r="A115" s="62"/>
      <c r="B115" s="63"/>
      <c r="C115" s="63"/>
      <c r="D115" s="6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3.5" customHeight="1">
      <c r="A116" s="62"/>
      <c r="B116" s="66"/>
      <c r="C116" s="66"/>
      <c r="D116" s="6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3.5" customHeight="1">
      <c r="A117" s="62"/>
      <c r="B117" s="63"/>
      <c r="C117" s="63"/>
      <c r="D117" s="64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4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68"/>
      <c r="B128" s="69"/>
      <c r="C128" s="70"/>
      <c r="D128" s="71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68"/>
      <c r="B129" s="69"/>
      <c r="C129" s="70"/>
      <c r="D129" s="71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68"/>
      <c r="B130" s="69"/>
      <c r="C130" s="70"/>
      <c r="D130" s="71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68"/>
      <c r="B131" s="69"/>
      <c r="C131" s="70"/>
      <c r="D131" s="71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68"/>
      <c r="B132" s="69"/>
      <c r="C132" s="70"/>
      <c r="D132" s="71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68"/>
      <c r="B133" s="69"/>
      <c r="C133" s="70"/>
      <c r="D133" s="71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68"/>
      <c r="B134" s="69"/>
      <c r="C134" s="70"/>
      <c r="D134" s="71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68"/>
      <c r="B135" s="69"/>
      <c r="C135" s="70"/>
      <c r="D135" s="71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68"/>
      <c r="B136" s="69"/>
      <c r="C136" s="70"/>
      <c r="D136" s="71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68"/>
      <c r="B137" s="69"/>
      <c r="C137" s="70"/>
      <c r="D137" s="71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68"/>
      <c r="B138" s="69"/>
      <c r="C138" s="72"/>
      <c r="D138" s="73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68"/>
      <c r="B139" s="69"/>
      <c r="C139" s="72"/>
      <c r="D139" s="73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68"/>
      <c r="B140" s="69"/>
      <c r="C140" s="72"/>
      <c r="D140" s="73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68"/>
      <c r="B141" s="69"/>
      <c r="C141" s="72"/>
      <c r="D141" s="73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>
        <v>146</v>
      </c>
      <c r="B142" s="69"/>
      <c r="C142" s="72"/>
      <c r="D142" s="73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>
        <v>147</v>
      </c>
      <c r="B143" s="69"/>
      <c r="C143" s="72"/>
      <c r="D143" s="73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>
        <v>148</v>
      </c>
      <c r="B144" s="69"/>
      <c r="C144" s="72"/>
      <c r="D144" s="73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>
        <v>149</v>
      </c>
      <c r="B145" s="69"/>
      <c r="C145" s="72"/>
      <c r="D145" s="7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>
        <v>150</v>
      </c>
      <c r="B146" s="69"/>
      <c r="C146" s="72"/>
      <c r="D146" s="7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>
        <v>151</v>
      </c>
      <c r="B147" s="74"/>
      <c r="C147" s="72"/>
      <c r="D147" s="7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>
        <v>152</v>
      </c>
      <c r="B148" s="69"/>
      <c r="C148" s="72"/>
      <c r="D148" s="73"/>
      <c r="E148" s="75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6.5" customHeight="1">
      <c r="A149" s="68">
        <v>153</v>
      </c>
      <c r="B149" s="69"/>
      <c r="C149" s="72"/>
      <c r="D149" s="73"/>
      <c r="E149" s="75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80.25" customHeight="1">
      <c r="A150" s="76"/>
      <c r="B150" s="335" t="s">
        <v>76</v>
      </c>
      <c r="C150" s="336"/>
      <c r="D150" s="77">
        <f>COUNTA(D19:D149)</f>
        <v>8</v>
      </c>
      <c r="E150" s="78" t="s">
        <v>80</v>
      </c>
      <c r="F150" s="79" t="e">
        <f>COUNTIF(#REF!,"3")</f>
        <v>#REF!</v>
      </c>
      <c r="G150" s="79" t="s">
        <v>81</v>
      </c>
      <c r="H150" s="78" t="e">
        <f>COUNTIF(#REF!,"2")</f>
        <v>#REF!</v>
      </c>
      <c r="I150" s="79" t="s">
        <v>82</v>
      </c>
      <c r="J150" s="78" t="e">
        <f>COUNTIF(#REF!,"1")</f>
        <v>#REF!</v>
      </c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72" customHeight="1">
      <c r="A151" s="80"/>
      <c r="B151" s="337" t="s">
        <v>77</v>
      </c>
      <c r="C151" s="332"/>
      <c r="D151" s="77" t="e">
        <f>COUNTIF(#REF!,"&gt;0")</f>
        <v>#REF!</v>
      </c>
      <c r="E151" s="81" t="s">
        <v>78</v>
      </c>
      <c r="F151" s="82" t="e">
        <f>F150/D151*100</f>
        <v>#REF!</v>
      </c>
      <c r="G151" s="83" t="s">
        <v>83</v>
      </c>
      <c r="H151" s="82" t="e">
        <f>H150/D151*100</f>
        <v>#REF!</v>
      </c>
      <c r="I151" s="83" t="s">
        <v>84</v>
      </c>
      <c r="J151" s="82" t="e">
        <f>J150/D151*100</f>
        <v>#REF!</v>
      </c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21" customHeight="1">
      <c r="A152" s="8"/>
      <c r="B152" s="8"/>
      <c r="C152" s="75"/>
      <c r="D152" s="84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75"/>
      <c r="D153" s="84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75"/>
      <c r="D154" s="84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75"/>
      <c r="D155" s="84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75"/>
      <c r="D156" s="84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75"/>
      <c r="D157" s="84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75"/>
      <c r="D158" s="84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75"/>
      <c r="D159" s="84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75"/>
      <c r="D160" s="84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75"/>
      <c r="D161" s="84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75"/>
      <c r="D162" s="84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75"/>
      <c r="D163" s="84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75"/>
      <c r="D164" s="84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75"/>
      <c r="D165" s="84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9">
    <mergeCell ref="L19:L30"/>
    <mergeCell ref="M19:M30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26:B26"/>
    <mergeCell ref="A27:B27"/>
    <mergeCell ref="B150:C150"/>
    <mergeCell ref="B151:C151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:U1000"/>
  <sheetViews>
    <sheetView workbookViewId="0"/>
  </sheetViews>
  <sheetFormatPr defaultColWidth="14.44140625" defaultRowHeight="15" customHeight="1"/>
  <cols>
    <col min="1" max="27" width="8" customWidth="1"/>
  </cols>
  <sheetData>
    <row r="1" spans="4:21" ht="14.25" customHeight="1"/>
    <row r="2" spans="4:21" ht="14.25" customHeight="1"/>
    <row r="3" spans="4:21" ht="14.25" customHeight="1">
      <c r="H3" s="364" t="s">
        <v>112</v>
      </c>
      <c r="I3" s="365"/>
      <c r="J3" s="365"/>
      <c r="K3" s="365"/>
      <c r="L3" s="365"/>
      <c r="M3" s="365"/>
      <c r="N3" s="365"/>
      <c r="O3" s="365"/>
      <c r="P3" s="365"/>
    </row>
    <row r="4" spans="4:21" ht="15" customHeight="1">
      <c r="D4" s="366" t="s">
        <v>113</v>
      </c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32"/>
    </row>
    <row r="5" spans="4:21" ht="14.25" customHeight="1">
      <c r="D5" s="362" t="s">
        <v>166</v>
      </c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0"/>
      <c r="T5" s="332"/>
    </row>
    <row r="6" spans="4:21" ht="14.25" customHeight="1">
      <c r="D6" s="360" t="s">
        <v>116</v>
      </c>
      <c r="E6" s="360" t="s">
        <v>117</v>
      </c>
      <c r="F6" s="363" t="s">
        <v>118</v>
      </c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32"/>
      <c r="R6" s="363" t="s">
        <v>119</v>
      </c>
      <c r="S6" s="340"/>
      <c r="T6" s="332"/>
    </row>
    <row r="7" spans="4:21" ht="14.25" customHeight="1">
      <c r="D7" s="330"/>
      <c r="E7" s="330"/>
      <c r="F7" s="115" t="s">
        <v>120</v>
      </c>
      <c r="G7" s="115" t="s">
        <v>121</v>
      </c>
      <c r="H7" s="115" t="s">
        <v>122</v>
      </c>
      <c r="I7" s="115" t="s">
        <v>123</v>
      </c>
      <c r="J7" s="115" t="s">
        <v>124</v>
      </c>
      <c r="K7" s="115" t="s">
        <v>125</v>
      </c>
      <c r="L7" s="115" t="s">
        <v>126</v>
      </c>
      <c r="M7" s="115" t="s">
        <v>127</v>
      </c>
      <c r="N7" s="115" t="s">
        <v>128</v>
      </c>
      <c r="O7" s="115" t="s">
        <v>129</v>
      </c>
      <c r="P7" s="115" t="s">
        <v>130</v>
      </c>
      <c r="Q7" s="115" t="s">
        <v>131</v>
      </c>
      <c r="R7" s="115" t="s">
        <v>101</v>
      </c>
      <c r="S7" s="115" t="s">
        <v>102</v>
      </c>
      <c r="T7" s="115" t="s">
        <v>103</v>
      </c>
    </row>
    <row r="8" spans="4:21" ht="15" customHeight="1">
      <c r="D8" s="361" t="s">
        <v>132</v>
      </c>
      <c r="E8" s="116" t="s">
        <v>110</v>
      </c>
      <c r="F8" s="123">
        <f>('All courses'!E7-'All courses'!W7)</f>
        <v>0</v>
      </c>
      <c r="G8" s="123">
        <f>('All courses'!F7-'All courses'!X7)</f>
        <v>0</v>
      </c>
      <c r="H8" s="123">
        <f>('All courses'!G7-'All courses'!Y7)</f>
        <v>0</v>
      </c>
      <c r="I8" s="123">
        <f>('All courses'!H7-'All courses'!Z7)</f>
        <v>0</v>
      </c>
      <c r="J8" s="123">
        <f>('All courses'!I7-'All courses'!AA7)</f>
        <v>0</v>
      </c>
      <c r="K8" s="123">
        <f>('All courses'!J7-'All courses'!AB7)</f>
        <v>0</v>
      </c>
      <c r="L8" s="123">
        <f>('All courses'!K7-'All courses'!AC7)</f>
        <v>0</v>
      </c>
      <c r="M8" s="123">
        <f>('All courses'!L7-'All courses'!AD7)</f>
        <v>0</v>
      </c>
      <c r="N8" s="123">
        <f>('All courses'!M7-'All courses'!AE7)</f>
        <v>0</v>
      </c>
      <c r="O8" s="123">
        <f>('All courses'!N7-'All courses'!AF7)</f>
        <v>0</v>
      </c>
      <c r="P8" s="123">
        <f>('All courses'!O7-'All courses'!AG7)</f>
        <v>0</v>
      </c>
      <c r="Q8" s="123">
        <f>('All courses'!P7-'All courses'!AH7)</f>
        <v>0</v>
      </c>
      <c r="R8" s="123">
        <f>('All courses'!Q7-'All courses'!AI7)</f>
        <v>0</v>
      </c>
      <c r="S8" s="123">
        <f>('All courses'!R7-'All courses'!AJ7)</f>
        <v>0</v>
      </c>
      <c r="T8" s="123">
        <f>('All courses'!S7-'All courses'!AK7)</f>
        <v>0</v>
      </c>
      <c r="U8" s="124"/>
    </row>
    <row r="9" spans="4:21" ht="15" customHeight="1">
      <c r="D9" s="329"/>
      <c r="E9" s="116" t="s">
        <v>133</v>
      </c>
      <c r="F9" s="123">
        <f>('All courses'!E8-'All courses'!W8)</f>
        <v>0</v>
      </c>
      <c r="G9" s="123">
        <f>('All courses'!F8-'All courses'!X8)</f>
        <v>0</v>
      </c>
      <c r="H9" s="123">
        <f>('All courses'!G8-'All courses'!Y8)</f>
        <v>0</v>
      </c>
      <c r="I9" s="123">
        <f>('All courses'!H8-'All courses'!Z8)</f>
        <v>0</v>
      </c>
      <c r="J9" s="123">
        <f>('All courses'!I8-'All courses'!AA8)</f>
        <v>0</v>
      </c>
      <c r="K9" s="123">
        <f>('All courses'!J8-'All courses'!AB8)</f>
        <v>0</v>
      </c>
      <c r="L9" s="123">
        <f>('All courses'!K8-'All courses'!AC8)</f>
        <v>0</v>
      </c>
      <c r="M9" s="123">
        <f>('All courses'!L8-'All courses'!AD8)</f>
        <v>0</v>
      </c>
      <c r="N9" s="123">
        <f>('All courses'!M8-'All courses'!AE8)</f>
        <v>0</v>
      </c>
      <c r="O9" s="123">
        <f>('All courses'!N8-'All courses'!AF8)</f>
        <v>0</v>
      </c>
      <c r="P9" s="123">
        <f>('All courses'!O8-'All courses'!AG8)</f>
        <v>0</v>
      </c>
      <c r="Q9" s="123">
        <f>('All courses'!P8-'All courses'!AH8)</f>
        <v>0</v>
      </c>
      <c r="R9" s="123">
        <f>('All courses'!Q8-'All courses'!AI8)</f>
        <v>0</v>
      </c>
      <c r="S9" s="123">
        <f>('All courses'!R8-'All courses'!AJ8)</f>
        <v>0</v>
      </c>
      <c r="T9" s="123">
        <f>('All courses'!S8-'All courses'!AK8)</f>
        <v>0</v>
      </c>
      <c r="U9" s="124"/>
    </row>
    <row r="10" spans="4:21" ht="15" customHeight="1">
      <c r="D10" s="329"/>
      <c r="E10" s="116" t="s">
        <v>134</v>
      </c>
      <c r="F10" s="123">
        <f>('All courses'!E9-'All courses'!W9)</f>
        <v>0.375</v>
      </c>
      <c r="G10" s="123">
        <f>('All courses'!F9-'All courses'!X9)</f>
        <v>0.25</v>
      </c>
      <c r="H10" s="123">
        <f>('All courses'!G9-'All courses'!Y9)</f>
        <v>0.25</v>
      </c>
      <c r="I10" s="123">
        <f>('All courses'!H9-'All courses'!Z9)</f>
        <v>0.29999999999999982</v>
      </c>
      <c r="J10" s="123">
        <f>('All courses'!I9-'All courses'!AA9)</f>
        <v>0.33749999999999991</v>
      </c>
      <c r="K10" s="123">
        <f>('All courses'!J9-'All courses'!AB9)</f>
        <v>0.14999999999999991</v>
      </c>
      <c r="L10" s="123">
        <f>('All courses'!K9-'All courses'!AC9)</f>
        <v>0.22499999999999987</v>
      </c>
      <c r="M10" s="123">
        <f>('All courses'!L9-'All courses'!AD9)</f>
        <v>0.375</v>
      </c>
      <c r="N10" s="123">
        <f>('All courses'!M9-'All courses'!AE9)</f>
        <v>0.44999999999999973</v>
      </c>
      <c r="O10" s="123">
        <f>('All courses'!N9-'All courses'!AF9)</f>
        <v>0.37499999999999956</v>
      </c>
      <c r="P10" s="123">
        <f>('All courses'!O9-'All courses'!AG9)</f>
        <v>0.25</v>
      </c>
      <c r="Q10" s="123">
        <f>('All courses'!P9-'All courses'!AH9)</f>
        <v>0.35000000000000009</v>
      </c>
      <c r="R10" s="123">
        <f>('All courses'!Q9-'All courses'!AI9)</f>
        <v>0.26249999999999973</v>
      </c>
      <c r="S10" s="123">
        <f>('All courses'!R9-'All courses'!AJ9)</f>
        <v>0.25</v>
      </c>
      <c r="T10" s="123">
        <f>('All courses'!S9-'All courses'!AK9)</f>
        <v>0.26249999999999973</v>
      </c>
      <c r="U10" s="124"/>
    </row>
    <row r="11" spans="4:21" ht="15" customHeight="1">
      <c r="D11" s="330"/>
      <c r="E11" s="116" t="s">
        <v>135</v>
      </c>
      <c r="F11" s="123">
        <f>('All courses'!E10-'All courses'!W10)</f>
        <v>0.24999999999999956</v>
      </c>
      <c r="G11" s="123">
        <f>('All courses'!F10-'All courses'!X10)</f>
        <v>0.24999999999999956</v>
      </c>
      <c r="H11" s="123">
        <f>('All courses'!G10-'All courses'!Y10)</f>
        <v>0.19999999999999973</v>
      </c>
      <c r="I11" s="123">
        <f>('All courses'!H10-'All courses'!Z10)</f>
        <v>0.19999999999999996</v>
      </c>
      <c r="J11" s="123">
        <f>('All courses'!I10-'All courses'!AA10)</f>
        <v>0.1333333333333333</v>
      </c>
      <c r="K11" s="123">
        <f>('All courses'!J10-'All courses'!AB10)</f>
        <v>0.26666666666666616</v>
      </c>
      <c r="L11" s="123">
        <f>('All courses'!K10-'All courses'!AC10)</f>
        <v>0.19999999999999973</v>
      </c>
      <c r="M11" s="123">
        <f>('All courses'!L10-'All courses'!AD10)</f>
        <v>0.14999999999999991</v>
      </c>
      <c r="N11" s="123">
        <f>('All courses'!M10-'All courses'!AE10)</f>
        <v>0.23333333333333339</v>
      </c>
      <c r="O11" s="123">
        <f>('All courses'!N10-'All courses'!AF10)</f>
        <v>0.19999999999999973</v>
      </c>
      <c r="P11" s="123">
        <f>('All courses'!O10-'All courses'!AG10)</f>
        <v>0.24999999999999956</v>
      </c>
      <c r="Q11" s="123">
        <f>('All courses'!P10-'All courses'!AH10)</f>
        <v>0.19999999999999951</v>
      </c>
      <c r="R11" s="123">
        <f>('All courses'!Q10-'All courses'!AI10)</f>
        <v>0.26666666666666616</v>
      </c>
      <c r="S11" s="123">
        <f>('All courses'!R10-'All courses'!AJ10)</f>
        <v>0.19999999999999951</v>
      </c>
      <c r="T11" s="123">
        <f>('All courses'!S10-'All courses'!AK10)</f>
        <v>9.9999999999999978E-2</v>
      </c>
      <c r="U11" s="124"/>
    </row>
    <row r="12" spans="4:21" ht="15" customHeight="1">
      <c r="D12" s="361" t="s">
        <v>136</v>
      </c>
      <c r="E12" s="116" t="s">
        <v>137</v>
      </c>
      <c r="F12" s="123">
        <f>('All courses'!E11-'All courses'!W11)</f>
        <v>3</v>
      </c>
      <c r="G12" s="123">
        <f>('All courses'!F11-'All courses'!X11)</f>
        <v>1.5</v>
      </c>
      <c r="H12" s="123">
        <f>('All courses'!G11-'All courses'!Y11)</f>
        <v>2.25</v>
      </c>
      <c r="I12" s="123">
        <f>('All courses'!H11-'All courses'!Z11)</f>
        <v>2</v>
      </c>
      <c r="J12" s="123">
        <f>('All courses'!I11-'All courses'!AA11)</f>
        <v>2</v>
      </c>
      <c r="K12" s="123">
        <f>('All courses'!J11-'All courses'!AB11)</f>
        <v>1.75</v>
      </c>
      <c r="L12" s="123">
        <f>('All courses'!K11-'All courses'!AC11)</f>
        <v>2.75</v>
      </c>
      <c r="M12" s="123">
        <f>('All courses'!L11-'All courses'!AD11)</f>
        <v>2</v>
      </c>
      <c r="N12" s="123">
        <f>('All courses'!M11-'All courses'!AE11)</f>
        <v>2.25</v>
      </c>
      <c r="O12" s="123">
        <f>('All courses'!N11-'All courses'!AF11)</f>
        <v>1.5</v>
      </c>
      <c r="P12" s="123">
        <f>('All courses'!O11-'All courses'!AG11)</f>
        <v>1.75</v>
      </c>
      <c r="Q12" s="123">
        <f>('All courses'!P11-'All courses'!AH11)</f>
        <v>2.75</v>
      </c>
      <c r="R12" s="123">
        <f>('All courses'!Q11-'All courses'!AI11)</f>
        <v>1</v>
      </c>
      <c r="S12" s="123">
        <f>('All courses'!R11-'All courses'!AJ11)</f>
        <v>2</v>
      </c>
      <c r="T12" s="123">
        <f>('All courses'!S11-'All courses'!AK11)</f>
        <v>2.5</v>
      </c>
      <c r="U12" s="124"/>
    </row>
    <row r="13" spans="4:21" ht="15" customHeight="1">
      <c r="D13" s="329"/>
      <c r="E13" s="116" t="s">
        <v>138</v>
      </c>
      <c r="F13" s="123">
        <f>('All courses'!E12-'All courses'!W12)</f>
        <v>2.75</v>
      </c>
      <c r="G13" s="123">
        <f>('All courses'!F12-'All courses'!X12)</f>
        <v>1.5</v>
      </c>
      <c r="H13" s="123">
        <f>('All courses'!G12-'All courses'!Y12)</f>
        <v>2.5</v>
      </c>
      <c r="I13" s="123">
        <f>('All courses'!H12-'All courses'!Z12)</f>
        <v>2.75</v>
      </c>
      <c r="J13" s="123">
        <f>('All courses'!I12-'All courses'!AA12)</f>
        <v>2.75</v>
      </c>
      <c r="K13" s="123">
        <f>('All courses'!J12-'All courses'!AB12)</f>
        <v>1.25</v>
      </c>
      <c r="L13" s="123">
        <f>('All courses'!K12-'All courses'!AC12)</f>
        <v>2.5</v>
      </c>
      <c r="M13" s="123">
        <f>('All courses'!L12-'All courses'!AD12)</f>
        <v>1</v>
      </c>
      <c r="N13" s="123">
        <f>('All courses'!M12-'All courses'!AE12)</f>
        <v>2.25</v>
      </c>
      <c r="O13" s="123">
        <f>('All courses'!N12-'All courses'!AF12)</f>
        <v>1.25</v>
      </c>
      <c r="P13" s="123">
        <f>('All courses'!O12-'All courses'!AG12)</f>
        <v>2.5</v>
      </c>
      <c r="Q13" s="123">
        <f>('All courses'!P12-'All courses'!AH12)</f>
        <v>2.25</v>
      </c>
      <c r="R13" s="123">
        <f>('All courses'!Q12-'All courses'!AI12)</f>
        <v>2.5</v>
      </c>
      <c r="S13" s="123">
        <f>('All courses'!R12-'All courses'!AJ12)</f>
        <v>2</v>
      </c>
      <c r="T13" s="123">
        <f>('All courses'!S12-'All courses'!AK12)</f>
        <v>1.5</v>
      </c>
      <c r="U13" s="124"/>
    </row>
    <row r="14" spans="4:21" ht="15" customHeight="1">
      <c r="D14" s="329"/>
      <c r="E14" s="116" t="s">
        <v>139</v>
      </c>
      <c r="F14" s="123">
        <f>('All courses'!E13-'All courses'!W13)</f>
        <v>4.9999999999999378E-2</v>
      </c>
      <c r="G14" s="123">
        <f>('All courses'!F13-'All courses'!X13)</f>
        <v>4.5833333333332948E-2</v>
      </c>
      <c r="H14" s="123">
        <f>('All courses'!G13-'All courses'!Y13)</f>
        <v>2.7777777777777679E-2</v>
      </c>
      <c r="I14" s="123">
        <f>('All courses'!H13-'All courses'!Z13)</f>
        <v>3.7499999999999645E-2</v>
      </c>
      <c r="J14" s="123">
        <f>('All courses'!I13-'All courses'!AA13)</f>
        <v>1.6666666666666607E-2</v>
      </c>
      <c r="K14" s="123">
        <f>('All courses'!J13-'All courses'!AB13)</f>
        <v>4.9999999999999378E-2</v>
      </c>
      <c r="L14" s="123">
        <f>('All courses'!K13-'All courses'!AC13)</f>
        <v>3.3333333333333215E-2</v>
      </c>
      <c r="M14" s="123">
        <f>('All courses'!L13-'All courses'!AD13)</f>
        <v>3.3333333333333215E-2</v>
      </c>
      <c r="N14" s="123">
        <f>('All courses'!M13-'All courses'!AE13)</f>
        <v>4.1666666666666075E-2</v>
      </c>
      <c r="O14" s="123">
        <f>('All courses'!N13-'All courses'!AF13)</f>
        <v>0.11666666666666536</v>
      </c>
      <c r="P14" s="123">
        <f>('All courses'!O13-'All courses'!AG13)</f>
        <v>1.6666666666666607E-2</v>
      </c>
      <c r="Q14" s="123">
        <f>('All courses'!P13-'All courses'!AH13)</f>
        <v>3.7499999999999645E-2</v>
      </c>
      <c r="R14" s="123">
        <f>('All courses'!Q13-'All courses'!AI13)</f>
        <v>4.9999999999999378E-2</v>
      </c>
      <c r="S14" s="123">
        <f>('All courses'!R13-'All courses'!AJ13)</f>
        <v>4.5833333333332948E-2</v>
      </c>
      <c r="T14" s="123">
        <f>('All courses'!S13-'All courses'!AK13)</f>
        <v>4.1666666666666075E-2</v>
      </c>
      <c r="U14" s="124"/>
    </row>
    <row r="15" spans="4:21" ht="15" customHeight="1">
      <c r="D15" s="330"/>
      <c r="E15" s="116" t="s">
        <v>140</v>
      </c>
      <c r="F15" s="123">
        <f>('All courses'!E14-'All courses'!W14)</f>
        <v>0.13888888888888884</v>
      </c>
      <c r="G15" s="123">
        <f>('All courses'!F14-'All courses'!X14)</f>
        <v>0.18749999999999956</v>
      </c>
      <c r="H15" s="123">
        <f>('All courses'!G14-'All courses'!Y14)</f>
        <v>0.16666666666666652</v>
      </c>
      <c r="I15" s="123">
        <f>('All courses'!H14-'All courses'!Z14)</f>
        <v>0.1666666666666663</v>
      </c>
      <c r="J15" s="123">
        <f>('All courses'!I14-'All courses'!AA14)</f>
        <v>0.11111111111111072</v>
      </c>
      <c r="K15" s="123">
        <f>('All courses'!J14-'All courses'!AB14)</f>
        <v>0.1944444444444442</v>
      </c>
      <c r="L15" s="123">
        <f>('All courses'!K14-'All courses'!AC14)</f>
        <v>8.3333333333333148E-2</v>
      </c>
      <c r="M15" s="123">
        <f>('All courses'!L14-'All courses'!AD14)</f>
        <v>0.13888888888888884</v>
      </c>
      <c r="N15" s="123">
        <f>('All courses'!M14-'All courses'!AE14)</f>
        <v>0.1944444444444442</v>
      </c>
      <c r="O15" s="123">
        <f>('All courses'!N14-'All courses'!AF14)</f>
        <v>0.22916666666666652</v>
      </c>
      <c r="P15" s="123">
        <f>('All courses'!O14-'All courses'!AG14)</f>
        <v>0.10416666666666652</v>
      </c>
      <c r="Q15" s="123">
        <f>('All courses'!P14-'All courses'!AH14)</f>
        <v>0.14583333333333304</v>
      </c>
      <c r="R15" s="123">
        <f>('All courses'!Q14-'All courses'!AI14)</f>
        <v>8.3333333333333148E-2</v>
      </c>
      <c r="S15" s="123">
        <f>('All courses'!R14-'All courses'!AJ14)</f>
        <v>0.10416666666666652</v>
      </c>
      <c r="T15" s="123">
        <f>('All courses'!S14-'All courses'!AK14)</f>
        <v>0.1666666666666663</v>
      </c>
      <c r="U15" s="124"/>
    </row>
    <row r="16" spans="4:21" ht="15" customHeight="1">
      <c r="D16" s="361" t="s">
        <v>141</v>
      </c>
      <c r="E16" s="121" t="s">
        <v>142</v>
      </c>
      <c r="F16" s="123">
        <f>('All courses'!E15-'All courses'!W15)</f>
        <v>0</v>
      </c>
      <c r="G16" s="123">
        <f>('All courses'!F15-'All courses'!X15)</f>
        <v>0</v>
      </c>
      <c r="H16" s="123">
        <f>('All courses'!G15-'All courses'!Y15)</f>
        <v>0</v>
      </c>
      <c r="I16" s="123">
        <f>('All courses'!H15-'All courses'!Z15)</f>
        <v>0</v>
      </c>
      <c r="J16" s="123">
        <f>('All courses'!I15-'All courses'!AA15)</f>
        <v>0</v>
      </c>
      <c r="K16" s="123">
        <f>('All courses'!J15-'All courses'!AB15)</f>
        <v>0</v>
      </c>
      <c r="L16" s="123">
        <f>('All courses'!K15-'All courses'!AC15)</f>
        <v>0</v>
      </c>
      <c r="M16" s="123">
        <f>('All courses'!L15-'All courses'!AD15)</f>
        <v>0</v>
      </c>
      <c r="N16" s="123">
        <f>('All courses'!M15-'All courses'!AE15)</f>
        <v>0</v>
      </c>
      <c r="O16" s="123">
        <f>('All courses'!N15-'All courses'!AF15)</f>
        <v>0</v>
      </c>
      <c r="P16" s="123">
        <f>('All courses'!O15-'All courses'!AG15)</f>
        <v>0</v>
      </c>
      <c r="Q16" s="123">
        <f>('All courses'!P15-'All courses'!AH15)</f>
        <v>0</v>
      </c>
      <c r="R16" s="123">
        <f>('All courses'!Q15-'All courses'!AI15)</f>
        <v>0</v>
      </c>
      <c r="S16" s="123">
        <f>('All courses'!R15-'All courses'!AJ15)</f>
        <v>0</v>
      </c>
      <c r="T16" s="123">
        <f>('All courses'!S15-'All courses'!AK15)</f>
        <v>0</v>
      </c>
      <c r="U16" s="124"/>
    </row>
    <row r="17" spans="4:21" ht="15" customHeight="1">
      <c r="D17" s="329"/>
      <c r="E17" s="121" t="s">
        <v>143</v>
      </c>
      <c r="F17" s="123">
        <f>('All courses'!E16-'All courses'!W16)</f>
        <v>0</v>
      </c>
      <c r="G17" s="123">
        <f>('All courses'!F16-'All courses'!X16)</f>
        <v>0</v>
      </c>
      <c r="H17" s="123">
        <f>('All courses'!G16-'All courses'!Y16)</f>
        <v>0</v>
      </c>
      <c r="I17" s="123">
        <f>('All courses'!H16-'All courses'!Z16)</f>
        <v>0</v>
      </c>
      <c r="J17" s="123">
        <f>('All courses'!I16-'All courses'!AA16)</f>
        <v>0</v>
      </c>
      <c r="K17" s="123">
        <f>('All courses'!J16-'All courses'!AB16)</f>
        <v>0</v>
      </c>
      <c r="L17" s="123">
        <f>('All courses'!K16-'All courses'!AC16)</f>
        <v>0</v>
      </c>
      <c r="M17" s="123">
        <f>('All courses'!L16-'All courses'!AD16)</f>
        <v>0</v>
      </c>
      <c r="N17" s="123">
        <f>('All courses'!M16-'All courses'!AE16)</f>
        <v>0</v>
      </c>
      <c r="O17" s="123">
        <f>('All courses'!N16-'All courses'!AF16)</f>
        <v>0</v>
      </c>
      <c r="P17" s="123">
        <f>('All courses'!O16-'All courses'!AG16)</f>
        <v>0</v>
      </c>
      <c r="Q17" s="123">
        <f>('All courses'!P16-'All courses'!AH16)</f>
        <v>0</v>
      </c>
      <c r="R17" s="123">
        <f>('All courses'!Q16-'All courses'!AI16)</f>
        <v>0</v>
      </c>
      <c r="S17" s="123">
        <f>('All courses'!R16-'All courses'!AJ16)</f>
        <v>0</v>
      </c>
      <c r="T17" s="123">
        <f>('All courses'!S16-'All courses'!AK16)</f>
        <v>0</v>
      </c>
      <c r="U17" s="124"/>
    </row>
    <row r="18" spans="4:21" ht="15" customHeight="1">
      <c r="D18" s="329"/>
      <c r="E18" s="121" t="s">
        <v>144</v>
      </c>
      <c r="F18" s="123">
        <f>('All courses'!E17-'All courses'!W17)</f>
        <v>0</v>
      </c>
      <c r="G18" s="123">
        <f>('All courses'!F17-'All courses'!X17)</f>
        <v>0</v>
      </c>
      <c r="H18" s="123">
        <f>('All courses'!G17-'All courses'!Y17)</f>
        <v>0</v>
      </c>
      <c r="I18" s="123">
        <f>('All courses'!H17-'All courses'!Z17)</f>
        <v>0</v>
      </c>
      <c r="J18" s="123">
        <f>('All courses'!I17-'All courses'!AA17)</f>
        <v>0</v>
      </c>
      <c r="K18" s="123">
        <f>('All courses'!J17-'All courses'!AB17)</f>
        <v>0</v>
      </c>
      <c r="L18" s="123">
        <f>('All courses'!K17-'All courses'!AC17)</f>
        <v>0</v>
      </c>
      <c r="M18" s="123">
        <f>('All courses'!L17-'All courses'!AD17)</f>
        <v>0</v>
      </c>
      <c r="N18" s="123">
        <f>('All courses'!M17-'All courses'!AE17)</f>
        <v>0</v>
      </c>
      <c r="O18" s="123">
        <f>('All courses'!N17-'All courses'!AF17)</f>
        <v>0</v>
      </c>
      <c r="P18" s="123">
        <f>('All courses'!O17-'All courses'!AG17)</f>
        <v>0</v>
      </c>
      <c r="Q18" s="123">
        <f>('All courses'!P17-'All courses'!AH17)</f>
        <v>0</v>
      </c>
      <c r="R18" s="123">
        <f>('All courses'!Q17-'All courses'!AI17)</f>
        <v>0</v>
      </c>
      <c r="S18" s="123">
        <f>('All courses'!R17-'All courses'!AJ17)</f>
        <v>0</v>
      </c>
      <c r="T18" s="123">
        <f>('All courses'!S17-'All courses'!AK17)</f>
        <v>0</v>
      </c>
      <c r="U18" s="124"/>
    </row>
    <row r="19" spans="4:21" ht="15" customHeight="1">
      <c r="D19" s="329"/>
      <c r="E19" s="121" t="s">
        <v>145</v>
      </c>
      <c r="F19" s="123">
        <f>('All courses'!E18-'All courses'!W18)</f>
        <v>0</v>
      </c>
      <c r="G19" s="123">
        <f>('All courses'!F18-'All courses'!X18)</f>
        <v>0</v>
      </c>
      <c r="H19" s="123">
        <f>('All courses'!G18-'All courses'!Y18)</f>
        <v>0</v>
      </c>
      <c r="I19" s="123">
        <f>('All courses'!H18-'All courses'!Z18)</f>
        <v>0</v>
      </c>
      <c r="J19" s="123">
        <f>('All courses'!I18-'All courses'!AA18)</f>
        <v>0</v>
      </c>
      <c r="K19" s="123">
        <f>('All courses'!J18-'All courses'!AB18)</f>
        <v>0</v>
      </c>
      <c r="L19" s="123">
        <f>('All courses'!K18-'All courses'!AC18)</f>
        <v>0</v>
      </c>
      <c r="M19" s="123">
        <f>('All courses'!L18-'All courses'!AD18)</f>
        <v>0</v>
      </c>
      <c r="N19" s="123">
        <f>('All courses'!M18-'All courses'!AE18)</f>
        <v>0</v>
      </c>
      <c r="O19" s="123">
        <f>('All courses'!N18-'All courses'!AF18)</f>
        <v>0</v>
      </c>
      <c r="P19" s="123">
        <f>('All courses'!O18-'All courses'!AG18)</f>
        <v>0</v>
      </c>
      <c r="Q19" s="123">
        <f>('All courses'!P18-'All courses'!AH18)</f>
        <v>0</v>
      </c>
      <c r="R19" s="123">
        <f>('All courses'!Q18-'All courses'!AI18)</f>
        <v>0</v>
      </c>
      <c r="S19" s="123">
        <f>('All courses'!R18-'All courses'!AJ18)</f>
        <v>0</v>
      </c>
      <c r="T19" s="123">
        <f>('All courses'!S18-'All courses'!AK18)</f>
        <v>0</v>
      </c>
      <c r="U19" s="124"/>
    </row>
    <row r="20" spans="4:21" ht="15" customHeight="1">
      <c r="D20" s="330"/>
      <c r="E20" s="121" t="s">
        <v>146</v>
      </c>
      <c r="F20" s="123">
        <f>('All courses'!E19-'All courses'!W19)</f>
        <v>0</v>
      </c>
      <c r="G20" s="123">
        <f>('All courses'!F19-'All courses'!X19)</f>
        <v>0</v>
      </c>
      <c r="H20" s="123">
        <f>('All courses'!G19-'All courses'!Y19)</f>
        <v>0</v>
      </c>
      <c r="I20" s="123">
        <f>('All courses'!H19-'All courses'!Z19)</f>
        <v>0</v>
      </c>
      <c r="J20" s="123">
        <f>('All courses'!I19-'All courses'!AA19)</f>
        <v>0</v>
      </c>
      <c r="K20" s="123">
        <f>('All courses'!J19-'All courses'!AB19)</f>
        <v>0</v>
      </c>
      <c r="L20" s="123">
        <f>('All courses'!K19-'All courses'!AC19)</f>
        <v>0</v>
      </c>
      <c r="M20" s="123">
        <f>('All courses'!L19-'All courses'!AD19)</f>
        <v>0</v>
      </c>
      <c r="N20" s="123">
        <f>('All courses'!M19-'All courses'!AE19)</f>
        <v>0</v>
      </c>
      <c r="O20" s="123">
        <f>('All courses'!N19-'All courses'!AF19)</f>
        <v>0</v>
      </c>
      <c r="P20" s="123">
        <f>('All courses'!O19-'All courses'!AG19)</f>
        <v>0</v>
      </c>
      <c r="Q20" s="123">
        <f>('All courses'!P19-'All courses'!AH19)</f>
        <v>0</v>
      </c>
      <c r="R20" s="123">
        <f>('All courses'!Q19-'All courses'!AI19)</f>
        <v>0</v>
      </c>
      <c r="S20" s="123">
        <f>('All courses'!R19-'All courses'!AJ19)</f>
        <v>-1.5</v>
      </c>
      <c r="T20" s="123">
        <f>('All courses'!S19-'All courses'!AK19)</f>
        <v>0</v>
      </c>
      <c r="U20" s="124"/>
    </row>
    <row r="21" spans="4:21" ht="15" customHeight="1">
      <c r="D21" s="361" t="s">
        <v>147</v>
      </c>
      <c r="E21" s="121" t="s">
        <v>148</v>
      </c>
      <c r="F21" s="123">
        <f>('All courses'!E20-'All courses'!W20)</f>
        <v>2.7374999999999998</v>
      </c>
      <c r="G21" s="123">
        <f>('All courses'!F20-'All courses'!X20)</f>
        <v>2.1291666666666669</v>
      </c>
      <c r="H21" s="123">
        <f>('All courses'!G20-'All courses'!Y20)</f>
        <v>2.28125</v>
      </c>
      <c r="I21" s="123">
        <f>('All courses'!H20-'All courses'!Z20)</f>
        <v>2.0531250000000001</v>
      </c>
      <c r="J21" s="123">
        <f>('All courses'!I20-'All courses'!AA20)</f>
        <v>2.0531250000000001</v>
      </c>
      <c r="K21" s="123">
        <f>('All courses'!J20-'All courses'!AB20)</f>
        <v>1.2166666666666666</v>
      </c>
      <c r="L21" s="123">
        <f>('All courses'!K20-'All courses'!AC20)</f>
        <v>2.28125</v>
      </c>
      <c r="M21" s="123">
        <f>('All courses'!L20-'All courses'!AD20)</f>
        <v>0.91249999999999998</v>
      </c>
      <c r="N21" s="123">
        <f>('All courses'!M20-'All courses'!AE20)</f>
        <v>1.3687499999999999</v>
      </c>
      <c r="O21" s="123">
        <f>('All courses'!N20-'All courses'!AF20)</f>
        <v>1.5208333333333335</v>
      </c>
      <c r="P21" s="123">
        <f>('All courses'!O20-'All courses'!AG20)</f>
        <v>1.596875</v>
      </c>
      <c r="Q21" s="123">
        <f>('All courses'!P20-'All courses'!AH20)</f>
        <v>2.28125</v>
      </c>
      <c r="R21" s="123">
        <f>('All courses'!Q20-'All courses'!AI20)</f>
        <v>1.825</v>
      </c>
      <c r="S21" s="123">
        <f>('All courses'!R20-'All courses'!AJ20)</f>
        <v>1.825</v>
      </c>
      <c r="T21" s="123">
        <f>('All courses'!S20-'All courses'!AK20)</f>
        <v>1.825</v>
      </c>
      <c r="U21" s="124"/>
    </row>
    <row r="22" spans="4:21" ht="15" customHeight="1">
      <c r="D22" s="329"/>
      <c r="E22" s="121" t="s">
        <v>149</v>
      </c>
      <c r="F22" s="123">
        <f>('All courses'!E21-'All courses'!W21)</f>
        <v>2.5625</v>
      </c>
      <c r="G22" s="123">
        <f>('All courses'!F21-'All courses'!X21)</f>
        <v>1.0677083333333333</v>
      </c>
      <c r="H22" s="123">
        <f>('All courses'!G21-'All courses'!Y21)</f>
        <v>2.3489583333333335</v>
      </c>
      <c r="I22" s="123">
        <f>('All courses'!H21-'All courses'!Z21)</f>
        <v>2.5625</v>
      </c>
      <c r="J22" s="123">
        <f>('All courses'!I21-'All courses'!AA21)</f>
        <v>2.1354166666666665</v>
      </c>
      <c r="K22" s="123">
        <f>('All courses'!J21-'All courses'!AB21)</f>
        <v>1.4947916666666665</v>
      </c>
      <c r="L22" s="123">
        <f>('All courses'!K21-'All courses'!AC21)</f>
        <v>2.3489583333333335</v>
      </c>
      <c r="M22" s="123">
        <f>('All courses'!L21-'All courses'!AD21)</f>
        <v>1.4947916666666665</v>
      </c>
      <c r="N22" s="123">
        <f>('All courses'!M21-'All courses'!AE21)</f>
        <v>2.3489583333333335</v>
      </c>
      <c r="O22" s="123">
        <f>('All courses'!N21-'All courses'!AF21)</f>
        <v>1.7083333333333333</v>
      </c>
      <c r="P22" s="123">
        <f>('All courses'!O21-'All courses'!AG21)</f>
        <v>1.7083333333333333</v>
      </c>
      <c r="Q22" s="123">
        <f>('All courses'!P21-'All courses'!AH21)</f>
        <v>2.5625</v>
      </c>
      <c r="R22" s="123">
        <f>('All courses'!Q21-'All courses'!AI21)</f>
        <v>2.5625</v>
      </c>
      <c r="S22" s="123">
        <f>('All courses'!R21-'All courses'!AJ21)</f>
        <v>2.5625</v>
      </c>
      <c r="T22" s="123">
        <f>('All courses'!S21-'All courses'!AK21)</f>
        <v>1.921875</v>
      </c>
      <c r="U22" s="124"/>
    </row>
    <row r="23" spans="4:21" ht="15" customHeight="1">
      <c r="D23" s="329"/>
      <c r="E23" s="121" t="s">
        <v>150</v>
      </c>
      <c r="F23" s="123">
        <f>('All courses'!E22-'All courses'!W22)</f>
        <v>0.67395833333333333</v>
      </c>
      <c r="G23" s="123">
        <f>('All courses'!F22-'All courses'!X22)</f>
        <v>0.67395833333333333</v>
      </c>
      <c r="H23" s="123">
        <f>('All courses'!G22-'All courses'!Y22)</f>
        <v>0.86875000000000002</v>
      </c>
      <c r="I23" s="123">
        <f>('All courses'!H22-'All courses'!Z22)</f>
        <v>0.96354166666666663</v>
      </c>
      <c r="J23" s="123">
        <f>('All courses'!I22-'All courses'!AA22)</f>
        <v>1.1583333333333332</v>
      </c>
      <c r="K23" s="123">
        <f>('All courses'!J22-'All courses'!AB22)</f>
        <v>0.86875000000000002</v>
      </c>
      <c r="L23" s="123">
        <f>('All courses'!K22-'All courses'!AC22)</f>
        <v>0.96354166666666663</v>
      </c>
      <c r="M23" s="123">
        <f>('All courses'!L22-'All courses'!AD22)</f>
        <v>0.67395833333333333</v>
      </c>
      <c r="N23" s="123">
        <f>('All courses'!M22-'All courses'!AE22)</f>
        <v>0.86875000000000002</v>
      </c>
      <c r="O23" s="123">
        <f>('All courses'!N22-'All courses'!AF22)</f>
        <v>0.86875000000000002</v>
      </c>
      <c r="P23" s="123">
        <f>('All courses'!O22-'All courses'!AG22)</f>
        <v>1.1583333333333332</v>
      </c>
      <c r="Q23" s="123">
        <f>('All courses'!P22-'All courses'!AH22)</f>
        <v>0.86875000000000002</v>
      </c>
      <c r="R23" s="123">
        <f>('All courses'!Q22-'All courses'!AI22)</f>
        <v>0.86875000000000002</v>
      </c>
      <c r="S23" s="123">
        <f>('All courses'!R22-'All courses'!AJ22)</f>
        <v>0.96354166666666663</v>
      </c>
      <c r="T23" s="123">
        <f>('All courses'!S22-'All courses'!AK22)</f>
        <v>0.86875000000000002</v>
      </c>
      <c r="U23" s="124"/>
    </row>
    <row r="24" spans="4:21" ht="15" customHeight="1">
      <c r="D24" s="329"/>
      <c r="E24" s="121" t="s">
        <v>151</v>
      </c>
      <c r="F24" s="123">
        <f>('All courses'!E23-'All courses'!W23)</f>
        <v>-4.4408920985006262E-16</v>
      </c>
      <c r="G24" s="123">
        <f>('All courses'!F23-'All courses'!X23)</f>
        <v>-4.4408920985006262E-16</v>
      </c>
      <c r="H24" s="123">
        <f>('All courses'!G23-'All courses'!Y23)</f>
        <v>-4.4408920985006262E-16</v>
      </c>
      <c r="I24" s="123">
        <f>('All courses'!H23-'All courses'!Z23)</f>
        <v>-4.4408920985006262E-16</v>
      </c>
      <c r="J24" s="123">
        <f>('All courses'!I23-'All courses'!AA23)</f>
        <v>-4.4408920985006262E-16</v>
      </c>
      <c r="K24" s="123">
        <f>('All courses'!J23-'All courses'!AB23)</f>
        <v>-4.4408920985006262E-16</v>
      </c>
      <c r="L24" s="123">
        <f>('All courses'!K23-'All courses'!AC23)</f>
        <v>-4.4408920985006262E-16</v>
      </c>
      <c r="M24" s="123">
        <f>('All courses'!L23-'All courses'!AD23)</f>
        <v>-4.4408920985006262E-16</v>
      </c>
      <c r="N24" s="123">
        <f>('All courses'!M23-'All courses'!AE23)</f>
        <v>0</v>
      </c>
      <c r="O24" s="123">
        <f>('All courses'!N23-'All courses'!AF23)</f>
        <v>-2.2204460492503131E-16</v>
      </c>
      <c r="P24" s="123">
        <f>('All courses'!O23-'All courses'!AG23)</f>
        <v>-4.4408920985006262E-16</v>
      </c>
      <c r="Q24" s="123">
        <f>('All courses'!P23-'All courses'!AH23)</f>
        <v>-2.2204460492503131E-16</v>
      </c>
      <c r="R24" s="123">
        <f>('All courses'!Q23-'All courses'!AI23)</f>
        <v>-4.4408920985006262E-16</v>
      </c>
      <c r="S24" s="123">
        <f>('All courses'!R23-'All courses'!AJ23)</f>
        <v>-4.4408920985006262E-16</v>
      </c>
      <c r="T24" s="123">
        <f>('All courses'!S23-'All courses'!AK23)</f>
        <v>-4.4408920985006262E-16</v>
      </c>
      <c r="U24" s="124"/>
    </row>
    <row r="25" spans="4:21" ht="15" customHeight="1">
      <c r="D25" s="330"/>
      <c r="E25" s="121" t="s">
        <v>153</v>
      </c>
      <c r="F25" s="123">
        <f>('All courses'!E24-'All courses'!W24)</f>
        <v>2.4750000000000001</v>
      </c>
      <c r="G25" s="123">
        <f>('All courses'!F24-'All courses'!X24)</f>
        <v>2.2687500000000003</v>
      </c>
      <c r="H25" s="123">
        <f>('All courses'!G24-'All courses'!Y24)</f>
        <v>1.3750000000000002</v>
      </c>
      <c r="I25" s="123">
        <f>('All courses'!H24-'All courses'!Z24)</f>
        <v>1.8562500000000002</v>
      </c>
      <c r="J25" s="123">
        <f>('All courses'!I24-'All courses'!AA24)</f>
        <v>0.82500000000000007</v>
      </c>
      <c r="K25" s="123">
        <f>('All courses'!J24-'All courses'!AB24)</f>
        <v>2.4750000000000001</v>
      </c>
      <c r="L25" s="123">
        <f>('All courses'!K24-'All courses'!AC24)</f>
        <v>1.3750000000000002</v>
      </c>
      <c r="M25" s="123">
        <f>('All courses'!L24-'All courses'!AD24)</f>
        <v>1.6500000000000001</v>
      </c>
      <c r="N25" s="123">
        <f>('All courses'!M24-'All courses'!AE24)</f>
        <v>1.2375</v>
      </c>
      <c r="O25" s="123">
        <f>('All courses'!N24-'All courses'!AF24)</f>
        <v>1.8562500000000002</v>
      </c>
      <c r="P25" s="123">
        <f>('All courses'!O24-'All courses'!AG24)</f>
        <v>1.03125</v>
      </c>
      <c r="Q25" s="123">
        <f>('All courses'!P24-'All courses'!AH24)</f>
        <v>1.2375</v>
      </c>
      <c r="R25" s="123">
        <f>('All courses'!Q24-'All courses'!AI24)</f>
        <v>2.4750000000000001</v>
      </c>
      <c r="S25" s="123">
        <f>('All courses'!R24-'All courses'!AJ24)</f>
        <v>2.0625</v>
      </c>
      <c r="T25" s="123">
        <f>('All courses'!S24-'All courses'!AK24)</f>
        <v>1.8562500000000002</v>
      </c>
      <c r="U25" s="124"/>
    </row>
    <row r="26" spans="4:21" ht="15" customHeight="1">
      <c r="D26" s="361" t="s">
        <v>154</v>
      </c>
      <c r="E26" s="121" t="s">
        <v>155</v>
      </c>
      <c r="F26" s="123">
        <f>('All courses'!E25-'All courses'!W25)</f>
        <v>0</v>
      </c>
      <c r="G26" s="123">
        <f>('All courses'!F25-'All courses'!X25)</f>
        <v>0</v>
      </c>
      <c r="H26" s="123">
        <f>('All courses'!G25-'All courses'!Y25)</f>
        <v>0</v>
      </c>
      <c r="I26" s="123">
        <f>('All courses'!H25-'All courses'!Z25)</f>
        <v>0</v>
      </c>
      <c r="J26" s="123">
        <f>('All courses'!I25-'All courses'!AA25)</f>
        <v>0</v>
      </c>
      <c r="K26" s="123">
        <f>('All courses'!J25-'All courses'!AB25)</f>
        <v>0</v>
      </c>
      <c r="L26" s="123">
        <f>('All courses'!K25-'All courses'!AC25)</f>
        <v>0</v>
      </c>
      <c r="M26" s="123">
        <f>('All courses'!L25-'All courses'!AD25)</f>
        <v>0</v>
      </c>
      <c r="N26" s="123">
        <f>('All courses'!M25-'All courses'!AE25)</f>
        <v>0</v>
      </c>
      <c r="O26" s="123">
        <f>('All courses'!N25-'All courses'!AF25)</f>
        <v>0</v>
      </c>
      <c r="P26" s="123">
        <f>('All courses'!O25-'All courses'!AG25)</f>
        <v>0</v>
      </c>
      <c r="Q26" s="123">
        <f>('All courses'!P25-'All courses'!AH25)</f>
        <v>0</v>
      </c>
      <c r="R26" s="123">
        <f>('All courses'!Q25-'All courses'!AI25)</f>
        <v>0</v>
      </c>
      <c r="S26" s="123">
        <f>('All courses'!R25-'All courses'!AJ25)</f>
        <v>0</v>
      </c>
      <c r="T26" s="123">
        <f>('All courses'!S25-'All courses'!AK25)</f>
        <v>0</v>
      </c>
      <c r="U26" s="124"/>
    </row>
    <row r="27" spans="4:21" ht="15" customHeight="1">
      <c r="D27" s="329"/>
      <c r="E27" s="121" t="s">
        <v>156</v>
      </c>
      <c r="F27" s="123">
        <f>('All courses'!E26-'All courses'!W26)</f>
        <v>1.3875000000000002</v>
      </c>
      <c r="G27" s="123">
        <f>('All courses'!F26-'All courses'!X26)</f>
        <v>0.46250000000000002</v>
      </c>
      <c r="H27" s="123">
        <f>('All courses'!G26-'All courses'!Y26)</f>
        <v>1.15625</v>
      </c>
      <c r="I27" s="123">
        <f>('All courses'!H26-'All courses'!Z26)</f>
        <v>1.0406250000000001</v>
      </c>
      <c r="J27" s="123">
        <f>('All courses'!I26-'All courses'!AA26)</f>
        <v>1.15625</v>
      </c>
      <c r="K27" s="123">
        <f>('All courses'!J26-'All courses'!AB26)</f>
        <v>0.46250000000000002</v>
      </c>
      <c r="L27" s="123">
        <f>('All courses'!K26-'All courses'!AC26)</f>
        <v>1.15625</v>
      </c>
      <c r="M27" s="123">
        <f>('All courses'!L26-'All courses'!AD26)</f>
        <v>0.69375000000000009</v>
      </c>
      <c r="N27" s="123">
        <f>('All courses'!M26-'All courses'!AE26)</f>
        <v>0.578125</v>
      </c>
      <c r="O27" s="123">
        <f>('All courses'!N26-'All courses'!AF26)</f>
        <v>0.77083333333333337</v>
      </c>
      <c r="P27" s="123">
        <f>('All courses'!O26-'All courses'!AG26)</f>
        <v>0.46250000000000002</v>
      </c>
      <c r="Q27" s="123">
        <f>('All courses'!P26-'All courses'!AH26)</f>
        <v>1.15625</v>
      </c>
      <c r="R27" s="123">
        <f>('All courses'!Q26-'All courses'!AI26)</f>
        <v>1.2718750000000001</v>
      </c>
      <c r="S27" s="123">
        <f>('All courses'!R26-'All courses'!AJ26)</f>
        <v>1.15625</v>
      </c>
      <c r="T27" s="123">
        <f>('All courses'!S26-'All courses'!AK26)</f>
        <v>1.0406249999999999</v>
      </c>
      <c r="U27" s="124"/>
    </row>
    <row r="28" spans="4:21" ht="15" customHeight="1">
      <c r="D28" s="329"/>
      <c r="E28" s="121" t="s">
        <v>157</v>
      </c>
      <c r="F28" s="123">
        <f>('All courses'!E27-'All courses'!W27)</f>
        <v>0</v>
      </c>
      <c r="G28" s="123">
        <f>('All courses'!F27-'All courses'!X27)</f>
        <v>0</v>
      </c>
      <c r="H28" s="123">
        <f>('All courses'!G27-'All courses'!Y27)</f>
        <v>0</v>
      </c>
      <c r="I28" s="123">
        <f>('All courses'!H27-'All courses'!Z27)</f>
        <v>0</v>
      </c>
      <c r="J28" s="123">
        <f>('All courses'!I27-'All courses'!AA27)</f>
        <v>0</v>
      </c>
      <c r="K28" s="123">
        <f>('All courses'!J27-'All courses'!AB27)</f>
        <v>0</v>
      </c>
      <c r="L28" s="123">
        <f>('All courses'!K27-'All courses'!AC27)</f>
        <v>0</v>
      </c>
      <c r="M28" s="123">
        <f>('All courses'!L27-'All courses'!AD27)</f>
        <v>0</v>
      </c>
      <c r="N28" s="123">
        <f>('All courses'!M27-'All courses'!AE27)</f>
        <v>0</v>
      </c>
      <c r="O28" s="123">
        <f>('All courses'!N27-'All courses'!AF27)</f>
        <v>0</v>
      </c>
      <c r="P28" s="123">
        <f>('All courses'!O27-'All courses'!AG27)</f>
        <v>0</v>
      </c>
      <c r="Q28" s="123">
        <f>('All courses'!P27-'All courses'!AH27)</f>
        <v>0</v>
      </c>
      <c r="R28" s="123">
        <f>('All courses'!Q27-'All courses'!AI27)</f>
        <v>0</v>
      </c>
      <c r="S28" s="123">
        <f>('All courses'!R27-'All courses'!AJ27)</f>
        <v>0</v>
      </c>
      <c r="T28" s="123">
        <f>('All courses'!S27-'All courses'!AK27)</f>
        <v>0</v>
      </c>
      <c r="U28" s="124"/>
    </row>
    <row r="29" spans="4:21" ht="15" customHeight="1">
      <c r="D29" s="330"/>
      <c r="E29" s="121" t="s">
        <v>158</v>
      </c>
      <c r="F29" s="123">
        <f>('All courses'!E28-'All courses'!W28)</f>
        <v>8.0208333333333215E-2</v>
      </c>
      <c r="G29" s="123">
        <f>('All courses'!F28-'All courses'!X28)</f>
        <v>2.9166666666666674E-2</v>
      </c>
      <c r="H29" s="123">
        <f>('All courses'!G28-'All courses'!Y28)</f>
        <v>8.0208333333333215E-2</v>
      </c>
      <c r="I29" s="123">
        <f>('All courses'!H28-'All courses'!Z28)</f>
        <v>8.0208333333333215E-2</v>
      </c>
      <c r="J29" s="123">
        <f>('All courses'!I28-'All courses'!AA28)</f>
        <v>6.5624999999999822E-2</v>
      </c>
      <c r="K29" s="123">
        <f>('All courses'!J28-'All courses'!AB28)</f>
        <v>4.3749999999999956E-2</v>
      </c>
      <c r="L29" s="123">
        <f>('All courses'!K28-'All courses'!AC28)</f>
        <v>8.7499999999999911E-2</v>
      </c>
      <c r="M29" s="123">
        <f>('All courses'!L28-'All courses'!AD28)</f>
        <v>2.9166666666666674E-2</v>
      </c>
      <c r="N29" s="123">
        <f>('All courses'!M28-'All courses'!AE28)</f>
        <v>6.5624999999999822E-2</v>
      </c>
      <c r="O29" s="123">
        <f>('All courses'!N28-'All courses'!AF28)</f>
        <v>2.9166666666666674E-2</v>
      </c>
      <c r="P29" s="123">
        <f>('All courses'!O28-'All courses'!AG28)</f>
        <v>2.9166666666666674E-2</v>
      </c>
      <c r="Q29" s="123">
        <f>('All courses'!P28-'All courses'!AH28)</f>
        <v>7.2916666666666519E-2</v>
      </c>
      <c r="R29" s="123">
        <f>('All courses'!Q28-'All courses'!AI28)</f>
        <v>7.2916666666666519E-2</v>
      </c>
      <c r="S29" s="123">
        <f>('All courses'!R28-'All courses'!AJ28)</f>
        <v>6.5624999999999822E-2</v>
      </c>
      <c r="T29" s="123">
        <f>('All courses'!S28-'All courses'!AK28)</f>
        <v>7.2916666666666519E-2</v>
      </c>
      <c r="U29" s="124"/>
    </row>
    <row r="30" spans="4:21" ht="15" customHeight="1">
      <c r="D30" s="361" t="s">
        <v>159</v>
      </c>
      <c r="E30" s="121" t="s">
        <v>160</v>
      </c>
      <c r="F30" s="123">
        <f>('All courses'!E29-'All courses'!W29)</f>
        <v>1.2718750000000001</v>
      </c>
      <c r="G30" s="123">
        <f>('All courses'!F29-'All courses'!X29)</f>
        <v>0.46250000000000002</v>
      </c>
      <c r="H30" s="123">
        <f>('All courses'!G29-'All courses'!Y29)</f>
        <v>1.15625</v>
      </c>
      <c r="I30" s="123">
        <f>('All courses'!H29-'All courses'!Z29)</f>
        <v>1.15625</v>
      </c>
      <c r="J30" s="123">
        <f>('All courses'!I29-'All courses'!AA29)</f>
        <v>1.15625</v>
      </c>
      <c r="K30" s="123">
        <f>('All courses'!J29-'All courses'!AB29)</f>
        <v>0.46250000000000002</v>
      </c>
      <c r="L30" s="123">
        <f>('All courses'!K29-'All courses'!AC29)</f>
        <v>1.2718750000000001</v>
      </c>
      <c r="M30" s="123">
        <f>('All courses'!L29-'All courses'!AD29)</f>
        <v>0.46250000000000002</v>
      </c>
      <c r="N30" s="123">
        <f>('All courses'!M29-'All courses'!AE29)</f>
        <v>0.69375000000000009</v>
      </c>
      <c r="O30" s="123">
        <f>('All courses'!N29-'All courses'!AF29)</f>
        <v>0.46250000000000002</v>
      </c>
      <c r="P30" s="123">
        <f>('All courses'!O29-'All courses'!AG29)</f>
        <v>0.46250000000000002</v>
      </c>
      <c r="Q30" s="123">
        <f>('All courses'!P29-'All courses'!AH29)</f>
        <v>1.0406249999999999</v>
      </c>
      <c r="R30" s="123">
        <f>('All courses'!Q29-'All courses'!AI29)</f>
        <v>1.2718750000000001</v>
      </c>
      <c r="S30" s="123">
        <f>('All courses'!R29-'All courses'!AJ29)</f>
        <v>1.2718750000000001</v>
      </c>
      <c r="T30" s="123">
        <f>('All courses'!S29-'All courses'!AK29)</f>
        <v>1.2718750000000001</v>
      </c>
      <c r="U30" s="124"/>
    </row>
    <row r="31" spans="4:21" ht="15" customHeight="1">
      <c r="D31" s="329"/>
      <c r="E31" s="121" t="s">
        <v>161</v>
      </c>
      <c r="F31" s="123">
        <f>('All courses'!E30-'All courses'!W30)</f>
        <v>8.7499999999999911E-2</v>
      </c>
      <c r="G31" s="123">
        <f>('All courses'!F30-'All courses'!X30)</f>
        <v>5.1041666666666652E-2</v>
      </c>
      <c r="H31" s="123">
        <f>('All courses'!G30-'All courses'!Y30)</f>
        <v>8.7499999999999911E-2</v>
      </c>
      <c r="I31" s="123">
        <f>('All courses'!H30-'All courses'!Z30)</f>
        <v>8.7499999999999911E-2</v>
      </c>
      <c r="J31" s="123">
        <f>('All courses'!I30-'All courses'!AA30)</f>
        <v>8.7499999999999911E-2</v>
      </c>
      <c r="K31" s="123">
        <f>('All courses'!J30-'All courses'!AB30)</f>
        <v>5.1041666666666652E-2</v>
      </c>
      <c r="L31" s="123">
        <f>('All courses'!K30-'All courses'!AC30)</f>
        <v>8.7499999999999911E-2</v>
      </c>
      <c r="M31" s="123">
        <f>('All courses'!L30-'All courses'!AD30)</f>
        <v>5.8333333333333348E-2</v>
      </c>
      <c r="N31" s="123">
        <f>('All courses'!M30-'All courses'!AE30)</f>
        <v>8.0208333333333215E-2</v>
      </c>
      <c r="O31" s="123">
        <f>('All courses'!N30-'All courses'!AF30)</f>
        <v>5.8333333333333348E-2</v>
      </c>
      <c r="P31" s="123">
        <f>('All courses'!O30-'All courses'!AG30)</f>
        <v>7.2916666666666519E-2</v>
      </c>
      <c r="Q31" s="123">
        <f>('All courses'!P30-'All courses'!AH30)</f>
        <v>8.7499999999999911E-2</v>
      </c>
      <c r="R31" s="123">
        <f>('All courses'!Q30-'All courses'!AI30)</f>
        <v>8.7499999999999911E-2</v>
      </c>
      <c r="S31" s="123">
        <f>('All courses'!R30-'All courses'!AJ30)</f>
        <v>8.0208333333333215E-2</v>
      </c>
      <c r="T31" s="123">
        <f>('All courses'!S30-'All courses'!AK30)</f>
        <v>8.0208333333333215E-2</v>
      </c>
      <c r="U31" s="124"/>
    </row>
    <row r="32" spans="4:21" ht="15" customHeight="1">
      <c r="D32" s="329"/>
      <c r="E32" s="121" t="s">
        <v>162</v>
      </c>
      <c r="F32" s="123">
        <f>('All courses'!E31-'All courses'!W31)</f>
        <v>0.26249999999999996</v>
      </c>
      <c r="G32" s="123">
        <f>('All courses'!F31-'All courses'!X31)</f>
        <v>0.17499999999999982</v>
      </c>
      <c r="H32" s="123">
        <f>('All courses'!G31-'All courses'!Y31)</f>
        <v>0.20416666666666661</v>
      </c>
      <c r="I32" s="123">
        <f>('All courses'!H31-'All courses'!Z31)</f>
        <v>0.32083333333333286</v>
      </c>
      <c r="J32" s="123">
        <f>('All courses'!I31-'All courses'!AA31)</f>
        <v>0.26249999999999973</v>
      </c>
      <c r="K32" s="123">
        <f>('All courses'!J31-'All courses'!AB31)</f>
        <v>0.17499999999999982</v>
      </c>
      <c r="L32" s="123">
        <f>('All courses'!K31-'All courses'!AC31)</f>
        <v>0.20416666666666661</v>
      </c>
      <c r="M32" s="123">
        <f>('All courses'!L31-'All courses'!AD31)</f>
        <v>0.23333333333333317</v>
      </c>
      <c r="N32" s="123">
        <f>('All courses'!M31-'All courses'!AE31)</f>
        <v>0.29166666666666652</v>
      </c>
      <c r="O32" s="123">
        <f>('All courses'!N31-'All courses'!AF31)</f>
        <v>0.17499999999999982</v>
      </c>
      <c r="P32" s="123">
        <f>('All courses'!O31-'All courses'!AG31)</f>
        <v>0.11666666666666659</v>
      </c>
      <c r="Q32" s="123">
        <f>('All courses'!P31-'All courses'!AH31)</f>
        <v>0.29166666666666652</v>
      </c>
      <c r="R32" s="123">
        <f>('All courses'!Q31-'All courses'!AI31)</f>
        <v>0.26249999999999996</v>
      </c>
      <c r="S32" s="123">
        <f>('All courses'!R31-'All courses'!AJ31)</f>
        <v>0.14583333333333326</v>
      </c>
      <c r="T32" s="123">
        <f>('All courses'!S31-'All courses'!AK31)</f>
        <v>0.14583333333333326</v>
      </c>
      <c r="U32" s="124"/>
    </row>
    <row r="33" spans="4:21" ht="15" customHeight="1">
      <c r="D33" s="330"/>
      <c r="E33" s="121" t="s">
        <v>163</v>
      </c>
      <c r="F33" s="123">
        <f>('All courses'!E32-'All courses'!W32)</f>
        <v>0.73749999999999982</v>
      </c>
      <c r="G33" s="123">
        <f>('All courses'!F32-'All courses'!X32)</f>
        <v>0.43020833333333308</v>
      </c>
      <c r="H33" s="123">
        <f>('All courses'!G32-'All courses'!Y32)</f>
        <v>0.73749999999999982</v>
      </c>
      <c r="I33" s="123">
        <f>('All courses'!H32-'All courses'!Z32)</f>
        <v>0.67604166666666643</v>
      </c>
      <c r="J33" s="123">
        <f>('All courses'!I32-'All courses'!AA32)</f>
        <v>0.61458333333333326</v>
      </c>
      <c r="K33" s="123">
        <f>('All courses'!J32-'All courses'!AB32)</f>
        <v>0.49166666666666647</v>
      </c>
      <c r="L33" s="123">
        <f>('All courses'!K32-'All courses'!AC32)</f>
        <v>0.67604166666666643</v>
      </c>
      <c r="M33" s="123">
        <f>('All courses'!L32-'All courses'!AD32)</f>
        <v>0.43020833333333308</v>
      </c>
      <c r="N33" s="123">
        <f>('All courses'!M32-'All courses'!AE32)</f>
        <v>0.61458333333333326</v>
      </c>
      <c r="O33" s="123">
        <f>('All courses'!N32-'All courses'!AF32)</f>
        <v>0.49166666666666647</v>
      </c>
      <c r="P33" s="123">
        <f>('All courses'!O32-'All courses'!AG32)</f>
        <v>0.61458333333333326</v>
      </c>
      <c r="Q33" s="123">
        <f>('All courses'!P32-'All courses'!AH32)</f>
        <v>0.73749999999999982</v>
      </c>
      <c r="R33" s="123">
        <f>('All courses'!Q32-'All courses'!AI32)</f>
        <v>0.73749999999999982</v>
      </c>
      <c r="S33" s="123">
        <f>('All courses'!R32-'All courses'!AJ32)</f>
        <v>0.61458333333333326</v>
      </c>
      <c r="T33" s="123">
        <f>('All courses'!S32-'All courses'!AK32)</f>
        <v>0.61458333333333326</v>
      </c>
      <c r="U33" s="124"/>
    </row>
    <row r="34" spans="4:21" ht="26.25" customHeight="1">
      <c r="D34" s="125" t="s">
        <v>164</v>
      </c>
      <c r="E34" s="126" t="s">
        <v>165</v>
      </c>
      <c r="F34" s="127">
        <f>('All courses'!E33-'All courses'!W33)</f>
        <v>0.72461271367521363</v>
      </c>
      <c r="G34" s="127">
        <f>('All courses'!F33-'All courses'!X33)</f>
        <v>0.44166666666666643</v>
      </c>
      <c r="H34" s="127">
        <f>('All courses'!G33-'All courses'!Y33)</f>
        <v>0.60347222222222152</v>
      </c>
      <c r="I34" s="127">
        <f>('All courses'!H33-'All courses'!Z33)</f>
        <v>0.62504006410256396</v>
      </c>
      <c r="J34" s="127">
        <f>('All courses'!I33-'All courses'!AA33)</f>
        <v>0.57166132478632492</v>
      </c>
      <c r="K34" s="127">
        <f>('All courses'!J33-'All courses'!AB33)</f>
        <v>0.43856837606837584</v>
      </c>
      <c r="L34" s="127">
        <f>('All courses'!K33-'All courses'!AC33)</f>
        <v>0.62475961538461511</v>
      </c>
      <c r="M34" s="127">
        <f>('All courses'!L33-'All courses'!AD33)</f>
        <v>0.39752938034188001</v>
      </c>
      <c r="N34" s="127">
        <f>('All courses'!M33-'All courses'!AE33)</f>
        <v>0.5218215811965814</v>
      </c>
      <c r="O34" s="127">
        <f>('All courses'!N33-'All courses'!AF33)</f>
        <v>0.44663461538461502</v>
      </c>
      <c r="P34" s="127">
        <f>('All courses'!O33-'All courses'!AG33)</f>
        <v>0.46630608974358978</v>
      </c>
      <c r="Q34" s="127">
        <f>('All courses'!P33-'All courses'!AH33)</f>
        <v>0.61806891025640986</v>
      </c>
      <c r="R34" s="127">
        <f>('All courses'!Q33-'All courses'!AI33)</f>
        <v>0.5999198717948715</v>
      </c>
      <c r="S34" s="127">
        <f>('All courses'!R33-'All courses'!AJ33)</f>
        <v>0.5326121794871792</v>
      </c>
      <c r="T34" s="127">
        <f>('All courses'!S33-'All courses'!AK33)</f>
        <v>0.54879807692307692</v>
      </c>
      <c r="U34" s="124"/>
    </row>
    <row r="35" spans="4:21" ht="14.25" customHeight="1"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</row>
    <row r="36" spans="4:21" ht="14.25" customHeight="1">
      <c r="D36" s="85" t="s">
        <v>167</v>
      </c>
    </row>
    <row r="37" spans="4:21" ht="14.25" customHeight="1">
      <c r="D37" s="110" t="s">
        <v>168</v>
      </c>
      <c r="E37" s="128" t="s">
        <v>120</v>
      </c>
      <c r="F37" s="128" t="s">
        <v>121</v>
      </c>
      <c r="G37" s="128" t="s">
        <v>122</v>
      </c>
      <c r="H37" s="128" t="s">
        <v>123</v>
      </c>
      <c r="I37" s="128" t="s">
        <v>124</v>
      </c>
      <c r="J37" s="128" t="s">
        <v>125</v>
      </c>
      <c r="K37" s="128" t="s">
        <v>126</v>
      </c>
      <c r="L37" s="128" t="s">
        <v>127</v>
      </c>
      <c r="M37" s="128" t="s">
        <v>128</v>
      </c>
      <c r="N37" s="128" t="s">
        <v>129</v>
      </c>
      <c r="O37" s="128" t="s">
        <v>130</v>
      </c>
      <c r="P37" s="128" t="s">
        <v>131</v>
      </c>
      <c r="Q37" s="128" t="s">
        <v>101</v>
      </c>
      <c r="R37" s="128" t="s">
        <v>102</v>
      </c>
      <c r="S37" s="128" t="s">
        <v>103</v>
      </c>
    </row>
    <row r="38" spans="4:21" ht="14.25" customHeight="1">
      <c r="D38" s="110" t="s">
        <v>169</v>
      </c>
      <c r="E38" s="110">
        <f>'All courses'!E33</f>
        <v>2.7256410256410257</v>
      </c>
      <c r="F38" s="110">
        <f>'All courses'!F33</f>
        <v>1.7961538461538462</v>
      </c>
      <c r="G38" s="110">
        <f>'All courses'!G33</f>
        <v>2.3076923076923075</v>
      </c>
      <c r="H38" s="110">
        <f>'All courses'!H33</f>
        <v>2.3826923076923077</v>
      </c>
      <c r="I38" s="110">
        <f>'All courses'!I33</f>
        <v>2.1538461538461537</v>
      </c>
      <c r="J38" s="110">
        <f>'All courses'!J33</f>
        <v>1.8012820512820511</v>
      </c>
      <c r="K38" s="110">
        <f>'All courses'!K33</f>
        <v>2.4083333333333332</v>
      </c>
      <c r="L38" s="110">
        <f>'All courses'!L33</f>
        <v>1.6487179487179484</v>
      </c>
      <c r="M38" s="110">
        <f>'All courses'!M33</f>
        <v>2.2500000000000004</v>
      </c>
      <c r="N38" s="110">
        <f>'All courses'!N33</f>
        <v>1.9711538461538463</v>
      </c>
      <c r="O38" s="110">
        <f>'All courses'!O33</f>
        <v>1.8397435897435899</v>
      </c>
      <c r="P38" s="110">
        <f>'All courses'!P33</f>
        <v>2.416666666666667</v>
      </c>
      <c r="Q38" s="110">
        <f>'All courses'!Q33</f>
        <v>2.333333333333333</v>
      </c>
      <c r="R38" s="110">
        <f>'All courses'!R33</f>
        <v>2.1583333333333332</v>
      </c>
      <c r="S38" s="110">
        <f>'All courses'!S33</f>
        <v>2.2115384615384617</v>
      </c>
    </row>
    <row r="39" spans="4:21" ht="14.25" customHeight="1">
      <c r="D39" s="110" t="s">
        <v>170</v>
      </c>
      <c r="E39" s="110">
        <f>'All courses'!W33</f>
        <v>2.0010283119658121</v>
      </c>
      <c r="F39" s="110">
        <f>'All courses'!X33</f>
        <v>1.3544871794871798</v>
      </c>
      <c r="G39" s="110">
        <f>'All courses'!Y33</f>
        <v>1.704220085470086</v>
      </c>
      <c r="H39" s="110">
        <f>'All courses'!Z33</f>
        <v>1.7576522435897437</v>
      </c>
      <c r="I39" s="110">
        <f>'All courses'!AA33</f>
        <v>1.5821848290598288</v>
      </c>
      <c r="J39" s="110">
        <f>'All courses'!AB33</f>
        <v>1.3627136752136753</v>
      </c>
      <c r="K39" s="110">
        <f>'All courses'!AC33</f>
        <v>1.7835737179487181</v>
      </c>
      <c r="L39" s="110">
        <f>'All courses'!AD33</f>
        <v>1.2511885683760684</v>
      </c>
      <c r="M39" s="110">
        <f>'All courses'!AE33</f>
        <v>1.728178418803419</v>
      </c>
      <c r="N39" s="110">
        <f>'All courses'!AF33</f>
        <v>1.5245192307692312</v>
      </c>
      <c r="O39" s="110">
        <f>'All courses'!AG33</f>
        <v>1.3734375000000001</v>
      </c>
      <c r="P39" s="110">
        <f>'All courses'!AH33</f>
        <v>1.7985977564102571</v>
      </c>
      <c r="Q39" s="110">
        <f>'All courses'!AI33</f>
        <v>1.7334134615384615</v>
      </c>
      <c r="R39" s="110">
        <f>'All courses'!AJ33</f>
        <v>1.625721153846154</v>
      </c>
      <c r="S39" s="110">
        <f>'All courses'!AK33</f>
        <v>1.6627403846153848</v>
      </c>
    </row>
    <row r="40" spans="4:21" ht="14.25" customHeight="1">
      <c r="D40" s="129" t="s">
        <v>171</v>
      </c>
      <c r="E40" s="129">
        <f t="shared" ref="E40:S40" si="0">F34</f>
        <v>0.72461271367521363</v>
      </c>
      <c r="F40" s="129">
        <f t="shared" si="0"/>
        <v>0.44166666666666643</v>
      </c>
      <c r="G40" s="129">
        <f t="shared" si="0"/>
        <v>0.60347222222222152</v>
      </c>
      <c r="H40" s="129">
        <f t="shared" si="0"/>
        <v>0.62504006410256396</v>
      </c>
      <c r="I40" s="129">
        <f t="shared" si="0"/>
        <v>0.57166132478632492</v>
      </c>
      <c r="J40" s="129">
        <f t="shared" si="0"/>
        <v>0.43856837606837584</v>
      </c>
      <c r="K40" s="129">
        <f t="shared" si="0"/>
        <v>0.62475961538461511</v>
      </c>
      <c r="L40" s="129">
        <f t="shared" si="0"/>
        <v>0.39752938034188001</v>
      </c>
      <c r="M40" s="129">
        <f t="shared" si="0"/>
        <v>0.5218215811965814</v>
      </c>
      <c r="N40" s="129">
        <f t="shared" si="0"/>
        <v>0.44663461538461502</v>
      </c>
      <c r="O40" s="129">
        <f t="shared" si="0"/>
        <v>0.46630608974358978</v>
      </c>
      <c r="P40" s="129">
        <f t="shared" si="0"/>
        <v>0.61806891025640986</v>
      </c>
      <c r="Q40" s="129">
        <f t="shared" si="0"/>
        <v>0.5999198717948715</v>
      </c>
      <c r="R40" s="129">
        <f t="shared" si="0"/>
        <v>0.5326121794871792</v>
      </c>
      <c r="S40" s="129">
        <f t="shared" si="0"/>
        <v>0.54879807692307692</v>
      </c>
    </row>
    <row r="41" spans="4:21" ht="14.25" customHeight="1"/>
    <row r="42" spans="4:21" ht="14.25" customHeight="1"/>
    <row r="43" spans="4:21" ht="14.25" customHeight="1"/>
    <row r="44" spans="4:21" ht="14.25" customHeight="1"/>
    <row r="45" spans="4:21" ht="14.25" customHeight="1"/>
    <row r="46" spans="4:21" ht="14.25" customHeight="1"/>
    <row r="47" spans="4:21" ht="14.25" customHeight="1"/>
    <row r="48" spans="4:21" ht="14.25" customHeight="1"/>
    <row r="49" spans="4:19" ht="14.25" customHeight="1"/>
    <row r="50" spans="4:19" ht="14.25" customHeight="1"/>
    <row r="51" spans="4:19" ht="14.25" customHeight="1"/>
    <row r="52" spans="4:19" ht="14.25" customHeight="1"/>
    <row r="53" spans="4:19" ht="14.25" customHeight="1"/>
    <row r="54" spans="4:19" ht="14.25" customHeight="1"/>
    <row r="55" spans="4:19" ht="14.25" customHeight="1"/>
    <row r="56" spans="4:19" ht="14.25" customHeight="1"/>
    <row r="57" spans="4:19" ht="14.25" customHeight="1"/>
    <row r="58" spans="4:19" ht="14.25" customHeight="1"/>
    <row r="59" spans="4:19" ht="14.25" customHeight="1"/>
    <row r="60" spans="4:19" ht="14.25" customHeight="1"/>
    <row r="61" spans="4:19" ht="14.25" customHeight="1"/>
    <row r="62" spans="4:19" ht="14.25" customHeight="1">
      <c r="D62" s="85" t="s">
        <v>172</v>
      </c>
    </row>
    <row r="63" spans="4:19" ht="14.25" customHeight="1">
      <c r="D63" s="110" t="s">
        <v>168</v>
      </c>
      <c r="E63" s="128" t="s">
        <v>120</v>
      </c>
      <c r="F63" s="128" t="s">
        <v>121</v>
      </c>
      <c r="G63" s="128" t="s">
        <v>122</v>
      </c>
      <c r="H63" s="128" t="s">
        <v>123</v>
      </c>
      <c r="I63" s="128" t="s">
        <v>124</v>
      </c>
      <c r="J63" s="128" t="s">
        <v>125</v>
      </c>
      <c r="K63" s="128" t="s">
        <v>126</v>
      </c>
      <c r="L63" s="128" t="s">
        <v>127</v>
      </c>
      <c r="M63" s="128" t="s">
        <v>128</v>
      </c>
      <c r="N63" s="128" t="s">
        <v>129</v>
      </c>
      <c r="O63" s="128" t="s">
        <v>130</v>
      </c>
      <c r="P63" s="128" t="s">
        <v>131</v>
      </c>
      <c r="Q63" s="128" t="s">
        <v>101</v>
      </c>
      <c r="R63" s="128" t="s">
        <v>102</v>
      </c>
      <c r="S63" s="128" t="s">
        <v>103</v>
      </c>
    </row>
    <row r="64" spans="4:19" ht="14.25" customHeight="1">
      <c r="D64" s="110" t="s">
        <v>169</v>
      </c>
      <c r="E64" s="110">
        <f>'All courses'!E33</f>
        <v>2.7256410256410257</v>
      </c>
      <c r="F64" s="110">
        <f>'All courses'!F33</f>
        <v>1.7961538461538462</v>
      </c>
      <c r="G64" s="110">
        <f>'All courses'!G33</f>
        <v>2.3076923076923075</v>
      </c>
      <c r="H64" s="110">
        <f>'All courses'!H33</f>
        <v>2.3826923076923077</v>
      </c>
      <c r="I64" s="110">
        <f>'All courses'!I33</f>
        <v>2.1538461538461537</v>
      </c>
      <c r="J64" s="110">
        <f>'All courses'!J33</f>
        <v>1.8012820512820511</v>
      </c>
      <c r="K64" s="110">
        <f>'All courses'!K33</f>
        <v>2.4083333333333332</v>
      </c>
      <c r="L64" s="110">
        <f>'All courses'!L33</f>
        <v>1.6487179487179484</v>
      </c>
      <c r="M64" s="110">
        <f>'All courses'!M33</f>
        <v>2.2500000000000004</v>
      </c>
      <c r="N64" s="110">
        <f>'All courses'!N33</f>
        <v>1.9711538461538463</v>
      </c>
      <c r="O64" s="110">
        <f>'All courses'!O33</f>
        <v>1.8397435897435899</v>
      </c>
      <c r="P64" s="110">
        <f>'All courses'!P33</f>
        <v>2.416666666666667</v>
      </c>
      <c r="Q64" s="110">
        <f>'All courses'!Q33</f>
        <v>2.333333333333333</v>
      </c>
      <c r="R64" s="110">
        <f>'All courses'!R33</f>
        <v>2.1583333333333332</v>
      </c>
      <c r="S64" s="110">
        <f>'All courses'!S33</f>
        <v>2.2115384615384617</v>
      </c>
    </row>
    <row r="65" spans="4:19" ht="14.25" customHeight="1">
      <c r="D65" s="110" t="s">
        <v>170</v>
      </c>
      <c r="E65" s="110">
        <f>'Overall-attainment'!C8</f>
        <v>2.2008226495726499</v>
      </c>
      <c r="F65" s="110">
        <f>'Overall-attainment'!D8</f>
        <v>1.651589743589744</v>
      </c>
      <c r="G65" s="110">
        <f>'Overall-attainment'!E8</f>
        <v>1.951376068376069</v>
      </c>
      <c r="H65" s="110">
        <f>'Overall-attainment'!F8</f>
        <v>1.9661217948717948</v>
      </c>
      <c r="I65" s="110">
        <f>'Overall-attainment'!G8</f>
        <v>1.8537478632478632</v>
      </c>
      <c r="J65" s="110">
        <f>'Overall-attainment'!H8</f>
        <v>1.6261709401709403</v>
      </c>
      <c r="K65" s="110">
        <f>'Overall-attainment'!I8</f>
        <v>1.9468589743589746</v>
      </c>
      <c r="L65" s="110">
        <f>'Overall-attainment'!J8</f>
        <v>1.5249508547008548</v>
      </c>
      <c r="M65" s="110">
        <f>'Overall-attainment'!K8</f>
        <v>1.9385427350427351</v>
      </c>
      <c r="N65" s="110">
        <f>'Overall-attainment'!L8</f>
        <v>1.783615384615385</v>
      </c>
      <c r="O65" s="110">
        <f>'Overall-attainment'!M8</f>
        <v>1.6107500000000001</v>
      </c>
      <c r="P65" s="110">
        <f>'Overall-attainment'!N8</f>
        <v>1.9788782051282059</v>
      </c>
      <c r="Q65" s="110">
        <f>'Overall-attainment'!O8</f>
        <v>1.8187307692307693</v>
      </c>
      <c r="R65" s="110">
        <f>'Overall-attainment'!P8</f>
        <v>1.7365769230769232</v>
      </c>
      <c r="S65" s="110">
        <f>'Overall-attainment'!Q8</f>
        <v>1.7781923076923078</v>
      </c>
    </row>
    <row r="66" spans="4:19" ht="14.25" customHeight="1">
      <c r="D66" s="113" t="s">
        <v>171</v>
      </c>
      <c r="E66" s="113">
        <f t="shared" ref="E66:S66" si="1">E64-E65</f>
        <v>0.52481837606837578</v>
      </c>
      <c r="F66" s="113">
        <f t="shared" si="1"/>
        <v>0.14456410256410224</v>
      </c>
      <c r="G66" s="113">
        <f t="shared" si="1"/>
        <v>0.35631623931623846</v>
      </c>
      <c r="H66" s="113">
        <f t="shared" si="1"/>
        <v>0.41657051282051283</v>
      </c>
      <c r="I66" s="113">
        <f t="shared" si="1"/>
        <v>0.30009829059829052</v>
      </c>
      <c r="J66" s="113">
        <f t="shared" si="1"/>
        <v>0.17511111111111077</v>
      </c>
      <c r="K66" s="113">
        <f t="shared" si="1"/>
        <v>0.46147435897435862</v>
      </c>
      <c r="L66" s="113">
        <f t="shared" si="1"/>
        <v>0.12376709401709363</v>
      </c>
      <c r="M66" s="113">
        <f t="shared" si="1"/>
        <v>0.31145726495726533</v>
      </c>
      <c r="N66" s="113">
        <f t="shared" si="1"/>
        <v>0.18753846153846121</v>
      </c>
      <c r="O66" s="113">
        <f t="shared" si="1"/>
        <v>0.22899358974358974</v>
      </c>
      <c r="P66" s="113">
        <f t="shared" si="1"/>
        <v>0.43778846153846107</v>
      </c>
      <c r="Q66" s="113">
        <f t="shared" si="1"/>
        <v>0.51460256410256378</v>
      </c>
      <c r="R66" s="113">
        <f t="shared" si="1"/>
        <v>0.42175641025640997</v>
      </c>
      <c r="S66" s="113">
        <f t="shared" si="1"/>
        <v>0.43334615384615383</v>
      </c>
    </row>
    <row r="67" spans="4:19" ht="14.25" customHeight="1"/>
    <row r="68" spans="4:19" ht="14.25" customHeight="1"/>
    <row r="69" spans="4:19" ht="14.25" customHeight="1"/>
    <row r="70" spans="4:19" ht="14.25" customHeight="1"/>
    <row r="71" spans="4:19" ht="14.25" customHeight="1"/>
    <row r="72" spans="4:19" ht="14.25" customHeight="1"/>
    <row r="73" spans="4:19" ht="14.25" customHeight="1"/>
    <row r="74" spans="4:19" ht="14.25" customHeight="1"/>
    <row r="75" spans="4:19" ht="14.25" customHeight="1"/>
    <row r="76" spans="4:19" ht="14.25" customHeight="1"/>
    <row r="77" spans="4:19" ht="14.25" customHeight="1"/>
    <row r="78" spans="4:19" ht="14.25" customHeight="1"/>
    <row r="79" spans="4:19" ht="14.25" customHeight="1"/>
    <row r="80" spans="4:19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3">
    <mergeCell ref="D30:D33"/>
    <mergeCell ref="H3:P3"/>
    <mergeCell ref="D4:T4"/>
    <mergeCell ref="D5:T5"/>
    <mergeCell ref="D6:D7"/>
    <mergeCell ref="E6:E7"/>
    <mergeCell ref="F6:Q6"/>
    <mergeCell ref="R6:T6"/>
    <mergeCell ref="D8:D11"/>
    <mergeCell ref="D12:D15"/>
    <mergeCell ref="D16:D20"/>
    <mergeCell ref="D21:D25"/>
    <mergeCell ref="D26:D29"/>
  </mergeCells>
  <pageMargins left="0.7" right="0.7" top="0.75" bottom="0.75" header="0" footer="0"/>
  <pageSetup paperSize="9" scale="98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224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86">
        <v>3</v>
      </c>
      <c r="F6" s="186">
        <v>3</v>
      </c>
      <c r="G6" s="186">
        <v>0</v>
      </c>
      <c r="H6" s="186">
        <v>1</v>
      </c>
      <c r="I6" s="186">
        <v>1</v>
      </c>
      <c r="J6" s="186">
        <v>3</v>
      </c>
      <c r="K6" s="186">
        <v>0</v>
      </c>
      <c r="L6" s="186">
        <v>2</v>
      </c>
      <c r="M6" s="186">
        <v>1</v>
      </c>
      <c r="N6" s="186">
        <v>2</v>
      </c>
      <c r="O6" s="186">
        <v>1</v>
      </c>
      <c r="P6" s="186">
        <v>1</v>
      </c>
      <c r="Q6" s="186">
        <v>3</v>
      </c>
      <c r="R6" s="186">
        <v>2</v>
      </c>
      <c r="S6" s="186">
        <v>2</v>
      </c>
    </row>
    <row r="7" spans="2:19" ht="15.75" customHeight="1">
      <c r="D7" s="100" t="s">
        <v>105</v>
      </c>
      <c r="E7" s="186">
        <v>3</v>
      </c>
      <c r="F7" s="186">
        <v>3</v>
      </c>
      <c r="G7" s="186">
        <v>1</v>
      </c>
      <c r="H7" s="186">
        <v>2</v>
      </c>
      <c r="I7" s="186">
        <v>1</v>
      </c>
      <c r="J7" s="186">
        <v>3</v>
      </c>
      <c r="K7" s="186">
        <v>1</v>
      </c>
      <c r="L7" s="186">
        <v>2</v>
      </c>
      <c r="M7" s="186">
        <v>2</v>
      </c>
      <c r="N7" s="186">
        <v>2</v>
      </c>
      <c r="O7" s="186">
        <v>1</v>
      </c>
      <c r="P7" s="186">
        <v>2</v>
      </c>
      <c r="Q7" s="186">
        <v>3</v>
      </c>
      <c r="R7" s="186">
        <v>3</v>
      </c>
      <c r="S7" s="186">
        <v>2</v>
      </c>
    </row>
    <row r="8" spans="2:19" ht="15.75" customHeight="1">
      <c r="D8" s="100" t="s">
        <v>106</v>
      </c>
      <c r="E8" s="186">
        <v>3</v>
      </c>
      <c r="F8" s="186">
        <v>3</v>
      </c>
      <c r="G8" s="186">
        <v>2</v>
      </c>
      <c r="H8" s="186">
        <v>3</v>
      </c>
      <c r="I8" s="186">
        <v>1</v>
      </c>
      <c r="J8" s="186">
        <v>3</v>
      </c>
      <c r="K8" s="186">
        <v>2</v>
      </c>
      <c r="L8" s="186">
        <v>2</v>
      </c>
      <c r="M8" s="186">
        <v>2</v>
      </c>
      <c r="N8" s="186">
        <v>3</v>
      </c>
      <c r="O8" s="186">
        <v>2</v>
      </c>
      <c r="P8" s="186">
        <v>2</v>
      </c>
      <c r="Q8" s="186">
        <v>3</v>
      </c>
      <c r="R8" s="186">
        <v>2</v>
      </c>
      <c r="S8" s="186">
        <v>3</v>
      </c>
    </row>
    <row r="9" spans="2:19" ht="15.75" customHeight="1">
      <c r="D9" s="100" t="s">
        <v>107</v>
      </c>
      <c r="E9" s="186">
        <v>3</v>
      </c>
      <c r="F9" s="186">
        <v>2</v>
      </c>
      <c r="G9" s="186">
        <v>2</v>
      </c>
      <c r="H9" s="186">
        <v>3</v>
      </c>
      <c r="I9" s="186">
        <v>1</v>
      </c>
      <c r="J9" s="186">
        <v>3</v>
      </c>
      <c r="K9" s="186">
        <v>2</v>
      </c>
      <c r="L9" s="186">
        <v>2</v>
      </c>
      <c r="M9" s="186">
        <v>1</v>
      </c>
      <c r="N9" s="186">
        <v>2</v>
      </c>
      <c r="O9" s="186">
        <v>1</v>
      </c>
      <c r="P9" s="186">
        <v>1</v>
      </c>
      <c r="Q9" s="186">
        <v>3</v>
      </c>
      <c r="R9" s="186">
        <v>3</v>
      </c>
      <c r="S9" s="186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2.75</v>
      </c>
      <c r="G10" s="107">
        <f t="shared" si="0"/>
        <v>1.6666666666666667</v>
      </c>
      <c r="H10" s="107">
        <f t="shared" si="0"/>
        <v>2.25</v>
      </c>
      <c r="I10" s="107">
        <f t="shared" si="0"/>
        <v>1</v>
      </c>
      <c r="J10" s="107">
        <f t="shared" si="0"/>
        <v>3</v>
      </c>
      <c r="K10" s="107">
        <f t="shared" si="0"/>
        <v>1.6666666666666667</v>
      </c>
      <c r="L10" s="107">
        <f t="shared" si="0"/>
        <v>2</v>
      </c>
      <c r="M10" s="107">
        <f t="shared" si="0"/>
        <v>1.5</v>
      </c>
      <c r="N10" s="107">
        <f t="shared" si="0"/>
        <v>2.25</v>
      </c>
      <c r="O10" s="107">
        <f t="shared" si="0"/>
        <v>1.25</v>
      </c>
      <c r="P10" s="107">
        <f t="shared" si="0"/>
        <v>1.5</v>
      </c>
      <c r="Q10" s="107">
        <f t="shared" si="0"/>
        <v>3</v>
      </c>
      <c r="R10" s="107">
        <f t="shared" si="0"/>
        <v>2.5</v>
      </c>
      <c r="S10" s="107">
        <f t="shared" si="0"/>
        <v>2.25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'GE4'!N19</f>
        <v>0.52499999999999991</v>
      </c>
      <c r="D15" s="100" t="s">
        <v>104</v>
      </c>
      <c r="E15" s="108">
        <f t="shared" ref="E15:S15" si="1">($C$15*E6/3)</f>
        <v>0.52499999999999991</v>
      </c>
      <c r="F15" s="108">
        <f t="shared" si="1"/>
        <v>0.52499999999999991</v>
      </c>
      <c r="G15" s="108">
        <f t="shared" si="1"/>
        <v>0</v>
      </c>
      <c r="H15" s="108">
        <f t="shared" si="1"/>
        <v>0.17499999999999996</v>
      </c>
      <c r="I15" s="108">
        <f t="shared" si="1"/>
        <v>0.17499999999999996</v>
      </c>
      <c r="J15" s="108">
        <f t="shared" si="1"/>
        <v>0.52499999999999991</v>
      </c>
      <c r="K15" s="108">
        <f t="shared" si="1"/>
        <v>0</v>
      </c>
      <c r="L15" s="108">
        <f t="shared" si="1"/>
        <v>0.34999999999999992</v>
      </c>
      <c r="M15" s="108">
        <f t="shared" si="1"/>
        <v>0.17499999999999996</v>
      </c>
      <c r="N15" s="108">
        <f t="shared" si="1"/>
        <v>0.34999999999999992</v>
      </c>
      <c r="O15" s="108">
        <f t="shared" si="1"/>
        <v>0.17499999999999996</v>
      </c>
      <c r="P15" s="108">
        <f t="shared" si="1"/>
        <v>0.17499999999999996</v>
      </c>
      <c r="Q15" s="108">
        <f t="shared" si="1"/>
        <v>0.52499999999999991</v>
      </c>
      <c r="R15" s="108">
        <f t="shared" si="1"/>
        <v>0.34999999999999992</v>
      </c>
      <c r="S15" s="108">
        <f t="shared" si="1"/>
        <v>0.34999999999999992</v>
      </c>
    </row>
    <row r="16" spans="2:19" ht="15.75" customHeight="1">
      <c r="D16" s="100" t="s">
        <v>105</v>
      </c>
      <c r="E16" s="108">
        <f t="shared" ref="E16:S16" si="2">($C$15*E7/3)</f>
        <v>0.52499999999999991</v>
      </c>
      <c r="F16" s="108">
        <f t="shared" si="2"/>
        <v>0.52499999999999991</v>
      </c>
      <c r="G16" s="108">
        <f t="shared" si="2"/>
        <v>0.17499999999999996</v>
      </c>
      <c r="H16" s="108">
        <f t="shared" si="2"/>
        <v>0.34999999999999992</v>
      </c>
      <c r="I16" s="108">
        <f t="shared" si="2"/>
        <v>0.17499999999999996</v>
      </c>
      <c r="J16" s="108">
        <f t="shared" si="2"/>
        <v>0.52499999999999991</v>
      </c>
      <c r="K16" s="108">
        <f t="shared" si="2"/>
        <v>0.17499999999999996</v>
      </c>
      <c r="L16" s="108">
        <f t="shared" si="2"/>
        <v>0.34999999999999992</v>
      </c>
      <c r="M16" s="108">
        <f t="shared" si="2"/>
        <v>0.34999999999999992</v>
      </c>
      <c r="N16" s="108">
        <f t="shared" si="2"/>
        <v>0.34999999999999992</v>
      </c>
      <c r="O16" s="108">
        <f t="shared" si="2"/>
        <v>0.17499999999999996</v>
      </c>
      <c r="P16" s="108">
        <f t="shared" si="2"/>
        <v>0.34999999999999992</v>
      </c>
      <c r="Q16" s="108">
        <f t="shared" si="2"/>
        <v>0.52499999999999991</v>
      </c>
      <c r="R16" s="108">
        <f t="shared" si="2"/>
        <v>0.52499999999999991</v>
      </c>
      <c r="S16" s="108">
        <f t="shared" si="2"/>
        <v>0.34999999999999992</v>
      </c>
    </row>
    <row r="17" spans="2:19" ht="15.75" customHeight="1">
      <c r="D17" s="100" t="s">
        <v>106</v>
      </c>
      <c r="E17" s="108">
        <f t="shared" ref="E17:S17" si="3">($C$15*E8/3)</f>
        <v>0.52499999999999991</v>
      </c>
      <c r="F17" s="108">
        <f t="shared" si="3"/>
        <v>0.52499999999999991</v>
      </c>
      <c r="G17" s="108">
        <f t="shared" si="3"/>
        <v>0.34999999999999992</v>
      </c>
      <c r="H17" s="108">
        <f t="shared" si="3"/>
        <v>0.52499999999999991</v>
      </c>
      <c r="I17" s="108">
        <f t="shared" si="3"/>
        <v>0.17499999999999996</v>
      </c>
      <c r="J17" s="108">
        <f t="shared" si="3"/>
        <v>0.52499999999999991</v>
      </c>
      <c r="K17" s="108">
        <f t="shared" si="3"/>
        <v>0.34999999999999992</v>
      </c>
      <c r="L17" s="108">
        <f t="shared" si="3"/>
        <v>0.34999999999999992</v>
      </c>
      <c r="M17" s="108">
        <f t="shared" si="3"/>
        <v>0.34999999999999992</v>
      </c>
      <c r="N17" s="108">
        <f t="shared" si="3"/>
        <v>0.52499999999999991</v>
      </c>
      <c r="O17" s="108">
        <f t="shared" si="3"/>
        <v>0.34999999999999992</v>
      </c>
      <c r="P17" s="108">
        <f t="shared" si="3"/>
        <v>0.34999999999999992</v>
      </c>
      <c r="Q17" s="108">
        <f t="shared" si="3"/>
        <v>0.52499999999999991</v>
      </c>
      <c r="R17" s="108">
        <f t="shared" si="3"/>
        <v>0.34999999999999992</v>
      </c>
      <c r="S17" s="108">
        <f t="shared" si="3"/>
        <v>0.52499999999999991</v>
      </c>
    </row>
    <row r="18" spans="2:19" ht="15.75" customHeight="1">
      <c r="D18" s="100" t="s">
        <v>107</v>
      </c>
      <c r="E18" s="108">
        <f t="shared" ref="E18:S18" si="4">($C$15*E9/3)</f>
        <v>0.52499999999999991</v>
      </c>
      <c r="F18" s="108">
        <f t="shared" si="4"/>
        <v>0.34999999999999992</v>
      </c>
      <c r="G18" s="108">
        <f t="shared" si="4"/>
        <v>0.34999999999999992</v>
      </c>
      <c r="H18" s="108">
        <f t="shared" si="4"/>
        <v>0.52499999999999991</v>
      </c>
      <c r="I18" s="108">
        <f t="shared" si="4"/>
        <v>0.17499999999999996</v>
      </c>
      <c r="J18" s="108">
        <f t="shared" si="4"/>
        <v>0.52499999999999991</v>
      </c>
      <c r="K18" s="108">
        <f t="shared" si="4"/>
        <v>0.34999999999999992</v>
      </c>
      <c r="L18" s="108">
        <f t="shared" si="4"/>
        <v>0.34999999999999992</v>
      </c>
      <c r="M18" s="108">
        <f t="shared" si="4"/>
        <v>0.17499999999999996</v>
      </c>
      <c r="N18" s="108">
        <f t="shared" si="4"/>
        <v>0.34999999999999992</v>
      </c>
      <c r="O18" s="108">
        <f t="shared" si="4"/>
        <v>0.17499999999999996</v>
      </c>
      <c r="P18" s="108">
        <f t="shared" si="4"/>
        <v>0.17499999999999996</v>
      </c>
      <c r="Q18" s="108">
        <f t="shared" si="4"/>
        <v>0.52499999999999991</v>
      </c>
      <c r="R18" s="108">
        <f t="shared" si="4"/>
        <v>0.52499999999999991</v>
      </c>
      <c r="S18" s="108">
        <f t="shared" si="4"/>
        <v>0.34999999999999992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0.52499999999999991</v>
      </c>
      <c r="F19" s="107">
        <f t="shared" si="5"/>
        <v>0.4812499999999999</v>
      </c>
      <c r="G19" s="107">
        <f t="shared" si="5"/>
        <v>0.29166666666666657</v>
      </c>
      <c r="H19" s="107">
        <f t="shared" si="5"/>
        <v>0.39374999999999993</v>
      </c>
      <c r="I19" s="107">
        <f t="shared" si="5"/>
        <v>0.17499999999999996</v>
      </c>
      <c r="J19" s="107">
        <f t="shared" si="5"/>
        <v>0.52499999999999991</v>
      </c>
      <c r="K19" s="107">
        <f t="shared" si="5"/>
        <v>0.29166666666666657</v>
      </c>
      <c r="L19" s="107">
        <f t="shared" si="5"/>
        <v>0.34999999999999992</v>
      </c>
      <c r="M19" s="107">
        <f t="shared" si="5"/>
        <v>0.26249999999999996</v>
      </c>
      <c r="N19" s="107">
        <f t="shared" si="5"/>
        <v>0.39374999999999988</v>
      </c>
      <c r="O19" s="107">
        <f t="shared" si="5"/>
        <v>0.21874999999999994</v>
      </c>
      <c r="P19" s="107">
        <f t="shared" si="5"/>
        <v>0.26249999999999996</v>
      </c>
      <c r="Q19" s="107">
        <f t="shared" si="5"/>
        <v>0.52499999999999991</v>
      </c>
      <c r="R19" s="107">
        <f t="shared" si="5"/>
        <v>0.43749999999999989</v>
      </c>
      <c r="S19" s="107">
        <f t="shared" si="5"/>
        <v>0.39374999999999988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2.75</v>
      </c>
      <c r="G22" s="112">
        <f t="shared" si="6"/>
        <v>1.6666666666666667</v>
      </c>
      <c r="H22" s="112">
        <f t="shared" si="6"/>
        <v>2.25</v>
      </c>
      <c r="I22" s="112">
        <f t="shared" si="6"/>
        <v>1</v>
      </c>
      <c r="J22" s="112">
        <f t="shared" si="6"/>
        <v>3</v>
      </c>
      <c r="K22" s="112">
        <f t="shared" si="6"/>
        <v>1.6666666666666667</v>
      </c>
      <c r="L22" s="112">
        <f t="shared" si="6"/>
        <v>2</v>
      </c>
      <c r="M22" s="112">
        <f t="shared" si="6"/>
        <v>1.5</v>
      </c>
      <c r="N22" s="112">
        <f t="shared" si="6"/>
        <v>2.25</v>
      </c>
      <c r="O22" s="112">
        <f t="shared" si="6"/>
        <v>1.25</v>
      </c>
      <c r="P22" s="112">
        <f t="shared" si="6"/>
        <v>1.5</v>
      </c>
      <c r="Q22" s="112">
        <f t="shared" si="6"/>
        <v>3</v>
      </c>
      <c r="R22" s="112">
        <f t="shared" si="6"/>
        <v>2.5</v>
      </c>
      <c r="S22" s="112">
        <f t="shared" si="6"/>
        <v>2.25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0.52499999999999991</v>
      </c>
      <c r="F23" s="114">
        <f t="shared" si="7"/>
        <v>0.4812499999999999</v>
      </c>
      <c r="G23" s="114">
        <f t="shared" si="7"/>
        <v>0.29166666666666657</v>
      </c>
      <c r="H23" s="114">
        <f t="shared" si="7"/>
        <v>0.39374999999999993</v>
      </c>
      <c r="I23" s="114">
        <f t="shared" si="7"/>
        <v>0.17499999999999996</v>
      </c>
      <c r="J23" s="114">
        <f t="shared" si="7"/>
        <v>0.52499999999999991</v>
      </c>
      <c r="K23" s="114">
        <f t="shared" si="7"/>
        <v>0.29166666666666657</v>
      </c>
      <c r="L23" s="114">
        <f t="shared" si="7"/>
        <v>0.34999999999999992</v>
      </c>
      <c r="M23" s="114">
        <f t="shared" si="7"/>
        <v>0.26249999999999996</v>
      </c>
      <c r="N23" s="114">
        <f t="shared" si="7"/>
        <v>0.39374999999999988</v>
      </c>
      <c r="O23" s="114">
        <f t="shared" si="7"/>
        <v>0.21874999999999994</v>
      </c>
      <c r="P23" s="114">
        <f t="shared" si="7"/>
        <v>0.26249999999999996</v>
      </c>
      <c r="Q23" s="114">
        <f t="shared" si="7"/>
        <v>0.52499999999999991</v>
      </c>
      <c r="R23" s="114">
        <f t="shared" si="7"/>
        <v>0.43749999999999989</v>
      </c>
      <c r="S23" s="114">
        <f t="shared" si="7"/>
        <v>0.39374999999999988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2.4750000000000001</v>
      </c>
      <c r="F25" s="109">
        <f t="shared" si="8"/>
        <v>2.2687500000000003</v>
      </c>
      <c r="G25" s="109">
        <f t="shared" si="8"/>
        <v>1.3750000000000002</v>
      </c>
      <c r="H25" s="109">
        <f t="shared" si="8"/>
        <v>1.8562500000000002</v>
      </c>
      <c r="I25" s="109">
        <f t="shared" si="8"/>
        <v>0.82500000000000007</v>
      </c>
      <c r="J25" s="109">
        <f t="shared" si="8"/>
        <v>2.4750000000000001</v>
      </c>
      <c r="K25" s="109">
        <f t="shared" si="8"/>
        <v>1.3750000000000002</v>
      </c>
      <c r="L25" s="109">
        <f t="shared" si="8"/>
        <v>1.6500000000000001</v>
      </c>
      <c r="M25" s="109">
        <f t="shared" si="8"/>
        <v>1.2375</v>
      </c>
      <c r="N25" s="109">
        <f t="shared" si="8"/>
        <v>1.8562500000000002</v>
      </c>
      <c r="O25" s="109">
        <f t="shared" si="8"/>
        <v>1.03125</v>
      </c>
      <c r="P25" s="109">
        <f t="shared" si="8"/>
        <v>1.2375</v>
      </c>
      <c r="Q25" s="109">
        <f t="shared" si="8"/>
        <v>2.4750000000000001</v>
      </c>
      <c r="R25" s="109">
        <f t="shared" si="8"/>
        <v>2.0625</v>
      </c>
      <c r="S25" s="109">
        <f t="shared" si="8"/>
        <v>1.8562500000000002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281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282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283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188">
        <v>1</v>
      </c>
      <c r="B19" s="58"/>
      <c r="C19" s="43" t="s">
        <v>34</v>
      </c>
      <c r="D19" s="43" t="s">
        <v>35</v>
      </c>
      <c r="E19" s="164" t="s">
        <v>26</v>
      </c>
      <c r="F19" s="164" t="s">
        <v>26</v>
      </c>
      <c r="G19" s="164" t="s">
        <v>26</v>
      </c>
      <c r="H19" s="164" t="s">
        <v>26</v>
      </c>
      <c r="I19" s="164">
        <v>70</v>
      </c>
      <c r="J19" s="164">
        <f>(I19/100)*100</f>
        <v>70</v>
      </c>
      <c r="K19" s="164" t="str">
        <f t="shared" ref="K19:K26" si="0">IF(J19&lt;=0,"",IF((J19&gt;=60),"Y","N"))</f>
        <v>Y</v>
      </c>
      <c r="L19" s="372">
        <f>(E44+F44+G44+H44)/4</f>
        <v>3</v>
      </c>
      <c r="M19" s="372">
        <f>K44</f>
        <v>3</v>
      </c>
      <c r="N19" s="165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188">
        <v>2</v>
      </c>
      <c r="B20" s="58"/>
      <c r="C20" s="46" t="s">
        <v>36</v>
      </c>
      <c r="D20" s="46" t="s">
        <v>37</v>
      </c>
      <c r="E20" s="164" t="s">
        <v>26</v>
      </c>
      <c r="F20" s="164" t="s">
        <v>26</v>
      </c>
      <c r="G20" s="164" t="s">
        <v>26</v>
      </c>
      <c r="H20" s="164" t="s">
        <v>26</v>
      </c>
      <c r="I20" s="164">
        <v>80</v>
      </c>
      <c r="J20" s="164">
        <v>80</v>
      </c>
      <c r="K20" s="164" t="str">
        <f t="shared" si="0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2.75" customHeight="1">
      <c r="A21" s="188">
        <v>3</v>
      </c>
      <c r="C21" s="43" t="s">
        <v>38</v>
      </c>
      <c r="D21" s="43" t="s">
        <v>39</v>
      </c>
      <c r="E21" s="164" t="s">
        <v>26</v>
      </c>
      <c r="F21" s="164" t="s">
        <v>26</v>
      </c>
      <c r="G21" s="164" t="s">
        <v>197</v>
      </c>
      <c r="H21" s="164" t="s">
        <v>197</v>
      </c>
      <c r="I21" s="164">
        <v>54</v>
      </c>
      <c r="J21" s="164">
        <v>54</v>
      </c>
      <c r="K21" s="164" t="str">
        <f t="shared" si="0"/>
        <v>N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3.5" customHeight="1">
      <c r="A22" s="188">
        <v>4</v>
      </c>
      <c r="B22" s="58"/>
      <c r="C22" s="46" t="s">
        <v>40</v>
      </c>
      <c r="D22" s="46" t="s">
        <v>41</v>
      </c>
      <c r="E22" s="164" t="s">
        <v>26</v>
      </c>
      <c r="F22" s="164" t="s">
        <v>26</v>
      </c>
      <c r="G22" s="164" t="s">
        <v>26</v>
      </c>
      <c r="H22" s="164" t="s">
        <v>26</v>
      </c>
      <c r="I22" s="160">
        <v>66</v>
      </c>
      <c r="J22" s="160">
        <v>66</v>
      </c>
      <c r="K22" s="164" t="str">
        <f t="shared" si="0"/>
        <v>Y</v>
      </c>
      <c r="L22" s="329"/>
      <c r="M22" s="329"/>
      <c r="N22" s="166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>
      <c r="A23" s="188">
        <v>5</v>
      </c>
      <c r="B23" s="58"/>
      <c r="C23" s="46" t="s">
        <v>42</v>
      </c>
      <c r="D23" s="46" t="s">
        <v>43</v>
      </c>
      <c r="E23" s="164" t="s">
        <v>26</v>
      </c>
      <c r="F23" s="164" t="s">
        <v>197</v>
      </c>
      <c r="G23" s="164" t="s">
        <v>26</v>
      </c>
      <c r="H23" s="164" t="s">
        <v>26</v>
      </c>
      <c r="I23" s="160">
        <v>61</v>
      </c>
      <c r="J23" s="160">
        <v>61</v>
      </c>
      <c r="K23" s="164" t="str">
        <f t="shared" si="0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188">
        <v>6</v>
      </c>
      <c r="B24" s="58"/>
      <c r="C24" s="43" t="s">
        <v>44</v>
      </c>
      <c r="D24" s="43" t="s">
        <v>45</v>
      </c>
      <c r="E24" s="164" t="s">
        <v>26</v>
      </c>
      <c r="F24" s="164" t="s">
        <v>26</v>
      </c>
      <c r="G24" s="164" t="s">
        <v>197</v>
      </c>
      <c r="H24" s="164" t="s">
        <v>197</v>
      </c>
      <c r="I24" s="160">
        <v>54</v>
      </c>
      <c r="J24" s="160">
        <v>54</v>
      </c>
      <c r="K24" s="164" t="str">
        <f t="shared" si="0"/>
        <v>N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188">
        <v>7</v>
      </c>
      <c r="B25" s="58"/>
      <c r="C25" s="46" t="s">
        <v>46</v>
      </c>
      <c r="D25" s="46" t="s">
        <v>47</v>
      </c>
      <c r="E25" s="164" t="s">
        <v>26</v>
      </c>
      <c r="F25" s="164" t="s">
        <v>197</v>
      </c>
      <c r="G25" s="164" t="s">
        <v>26</v>
      </c>
      <c r="H25" s="164" t="s">
        <v>197</v>
      </c>
      <c r="I25" s="160">
        <v>52</v>
      </c>
      <c r="J25" s="160">
        <v>52</v>
      </c>
      <c r="K25" s="164" t="str">
        <f t="shared" si="0"/>
        <v>N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188">
        <v>8</v>
      </c>
      <c r="B26" s="58"/>
      <c r="C26" s="43" t="s">
        <v>48</v>
      </c>
      <c r="D26" s="43" t="s">
        <v>49</v>
      </c>
      <c r="E26" s="164" t="s">
        <v>26</v>
      </c>
      <c r="F26" s="164" t="s">
        <v>26</v>
      </c>
      <c r="G26" s="164" t="s">
        <v>26</v>
      </c>
      <c r="H26" s="164" t="s">
        <v>26</v>
      </c>
      <c r="I26" s="160">
        <v>71</v>
      </c>
      <c r="J26" s="160">
        <v>71</v>
      </c>
      <c r="K26" s="164" t="str">
        <f t="shared" si="0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188">
        <v>9</v>
      </c>
      <c r="B27" s="58"/>
      <c r="C27" s="46" t="s">
        <v>50</v>
      </c>
      <c r="D27" s="46" t="s">
        <v>51</v>
      </c>
      <c r="E27" s="164" t="s">
        <v>26</v>
      </c>
      <c r="F27" s="164" t="s">
        <v>26</v>
      </c>
      <c r="G27" s="164" t="s">
        <v>26</v>
      </c>
      <c r="H27" s="164" t="s">
        <v>26</v>
      </c>
      <c r="I27" s="160">
        <v>77</v>
      </c>
      <c r="J27" s="160">
        <v>77</v>
      </c>
      <c r="K27" s="164" t="s">
        <v>26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188">
        <v>10</v>
      </c>
      <c r="B28" s="58"/>
      <c r="C28" s="43" t="s">
        <v>52</v>
      </c>
      <c r="D28" s="43" t="s">
        <v>53</v>
      </c>
      <c r="E28" s="164" t="s">
        <v>26</v>
      </c>
      <c r="F28" s="164" t="s">
        <v>26</v>
      </c>
      <c r="G28" s="164" t="s">
        <v>26</v>
      </c>
      <c r="H28" s="164" t="s">
        <v>26</v>
      </c>
      <c r="I28" s="160">
        <v>85</v>
      </c>
      <c r="J28" s="160">
        <v>85</v>
      </c>
      <c r="K28" s="164" t="s">
        <v>26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188">
        <v>11</v>
      </c>
      <c r="B29" s="58"/>
      <c r="C29" s="46" t="s">
        <v>54</v>
      </c>
      <c r="D29" s="46" t="s">
        <v>55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0">
        <v>77</v>
      </c>
      <c r="J29" s="160">
        <v>77</v>
      </c>
      <c r="K29" s="164" t="s">
        <v>26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188">
        <v>12</v>
      </c>
      <c r="B30" s="58"/>
      <c r="C30" s="43" t="s">
        <v>56</v>
      </c>
      <c r="D30" s="43" t="s">
        <v>57</v>
      </c>
      <c r="E30" s="164" t="s">
        <v>26</v>
      </c>
      <c r="F30" s="164" t="s">
        <v>26</v>
      </c>
      <c r="G30" s="164" t="s">
        <v>26</v>
      </c>
      <c r="H30" s="164" t="s">
        <v>26</v>
      </c>
      <c r="I30" s="160">
        <v>94</v>
      </c>
      <c r="J30" s="160">
        <v>94</v>
      </c>
      <c r="K30" s="164" t="s">
        <v>26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188">
        <v>13</v>
      </c>
      <c r="B31" s="58"/>
      <c r="C31" s="46" t="s">
        <v>58</v>
      </c>
      <c r="D31" s="46" t="s">
        <v>59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88</v>
      </c>
      <c r="J31" s="160">
        <v>88</v>
      </c>
      <c r="K31" s="164" t="s">
        <v>26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188">
        <v>14</v>
      </c>
      <c r="B32" s="58"/>
      <c r="C32" s="43" t="s">
        <v>60</v>
      </c>
      <c r="D32" s="43" t="s">
        <v>61</v>
      </c>
      <c r="E32" s="164" t="s">
        <v>26</v>
      </c>
      <c r="F32" s="164" t="s">
        <v>26</v>
      </c>
      <c r="G32" s="164" t="s">
        <v>26</v>
      </c>
      <c r="H32" s="164" t="s">
        <v>26</v>
      </c>
      <c r="I32" s="160">
        <v>86</v>
      </c>
      <c r="J32" s="160">
        <v>86</v>
      </c>
      <c r="K32" s="164" t="s">
        <v>26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188">
        <v>15</v>
      </c>
      <c r="B33" s="58"/>
      <c r="C33" s="46" t="s">
        <v>62</v>
      </c>
      <c r="D33" s="46" t="s">
        <v>63</v>
      </c>
      <c r="E33" s="164" t="s">
        <v>26</v>
      </c>
      <c r="F33" s="164" t="s">
        <v>26</v>
      </c>
      <c r="G33" s="164" t="s">
        <v>26</v>
      </c>
      <c r="H33" s="164" t="s">
        <v>26</v>
      </c>
      <c r="I33" s="160">
        <v>91</v>
      </c>
      <c r="J33" s="160">
        <v>91</v>
      </c>
      <c r="K33" s="164" t="s">
        <v>26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188">
        <v>16</v>
      </c>
      <c r="B34" s="58"/>
      <c r="C34" s="43" t="s">
        <v>64</v>
      </c>
      <c r="D34" s="43" t="s">
        <v>233</v>
      </c>
      <c r="E34" s="164" t="s">
        <v>26</v>
      </c>
      <c r="F34" s="164" t="s">
        <v>26</v>
      </c>
      <c r="G34" s="164" t="s">
        <v>26</v>
      </c>
      <c r="H34" s="164" t="s">
        <v>26</v>
      </c>
      <c r="I34" s="160">
        <v>70</v>
      </c>
      <c r="J34" s="160">
        <v>70</v>
      </c>
      <c r="K34" s="164" t="s">
        <v>26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188">
        <v>17</v>
      </c>
      <c r="B35" s="58"/>
      <c r="C35" s="46" t="s">
        <v>66</v>
      </c>
      <c r="D35" s="46" t="s">
        <v>67</v>
      </c>
      <c r="E35" s="164" t="s">
        <v>26</v>
      </c>
      <c r="F35" s="164" t="s">
        <v>26</v>
      </c>
      <c r="G35" s="164" t="s">
        <v>26</v>
      </c>
      <c r="H35" s="164" t="s">
        <v>26</v>
      </c>
      <c r="I35" s="160">
        <v>78</v>
      </c>
      <c r="J35" s="160">
        <v>78</v>
      </c>
      <c r="K35" s="164" t="s">
        <v>26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188">
        <v>18</v>
      </c>
      <c r="B36" s="58"/>
      <c r="C36" s="43" t="s">
        <v>68</v>
      </c>
      <c r="D36" s="43" t="s">
        <v>69</v>
      </c>
      <c r="E36" s="164" t="s">
        <v>26</v>
      </c>
      <c r="F36" s="164" t="s">
        <v>26</v>
      </c>
      <c r="G36" s="164" t="s">
        <v>26</v>
      </c>
      <c r="H36" s="164" t="s">
        <v>26</v>
      </c>
      <c r="I36" s="160">
        <v>67</v>
      </c>
      <c r="J36" s="160">
        <v>67</v>
      </c>
      <c r="K36" s="164" t="s">
        <v>26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188">
        <v>19</v>
      </c>
      <c r="B37" s="58"/>
      <c r="C37" s="46" t="s">
        <v>70</v>
      </c>
      <c r="D37" s="46" t="s">
        <v>71</v>
      </c>
      <c r="E37" s="164" t="s">
        <v>26</v>
      </c>
      <c r="F37" s="164" t="s">
        <v>26</v>
      </c>
      <c r="G37" s="164" t="s">
        <v>26</v>
      </c>
      <c r="H37" s="164" t="s">
        <v>26</v>
      </c>
      <c r="I37" s="160">
        <v>79</v>
      </c>
      <c r="J37" s="160">
        <v>79</v>
      </c>
      <c r="K37" s="164" t="s">
        <v>26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188">
        <v>20</v>
      </c>
      <c r="B38" s="58"/>
      <c r="C38" s="43" t="s">
        <v>72</v>
      </c>
      <c r="D38" s="43" t="s">
        <v>73</v>
      </c>
      <c r="E38" s="164" t="s">
        <v>26</v>
      </c>
      <c r="F38" s="164" t="s">
        <v>26</v>
      </c>
      <c r="G38" s="164" t="s">
        <v>26</v>
      </c>
      <c r="H38" s="164" t="s">
        <v>26</v>
      </c>
      <c r="I38" s="160">
        <v>82</v>
      </c>
      <c r="J38" s="160">
        <v>82</v>
      </c>
      <c r="K38" s="164" t="s">
        <v>26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188">
        <v>21</v>
      </c>
      <c r="B39" s="58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26</v>
      </c>
      <c r="H39" s="164" t="s">
        <v>197</v>
      </c>
      <c r="I39" s="160">
        <v>78</v>
      </c>
      <c r="J39" s="160">
        <v>78</v>
      </c>
      <c r="K39" s="164" t="s">
        <v>26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v>21</v>
      </c>
      <c r="D40" s="176"/>
      <c r="E40" s="160">
        <v>21</v>
      </c>
      <c r="F40" s="160">
        <v>18</v>
      </c>
      <c r="G40" s="160">
        <v>19</v>
      </c>
      <c r="H40" s="160">
        <v>18</v>
      </c>
      <c r="I40" s="160"/>
      <c r="J40" s="160"/>
      <c r="K40" s="160">
        <v>18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100</v>
      </c>
      <c r="F41" s="160">
        <f>(F40/C41)*100</f>
        <v>85.714285714285708</v>
      </c>
      <c r="G41" s="160">
        <f>(G40/C41)*100</f>
        <v>90.476190476190482</v>
      </c>
      <c r="H41" s="160">
        <f>(H40/C41)*100</f>
        <v>85.714285714285708</v>
      </c>
      <c r="I41" s="160"/>
      <c r="J41" s="160"/>
      <c r="K41" s="160">
        <f>(K40/C41)*100</f>
        <v>85.714285714285708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1">IF(E41&lt;=0,"",IF((E41&gt;=60),"Attained","Not-Attained"))</f>
        <v>Attained</v>
      </c>
      <c r="F42" s="179" t="str">
        <f t="shared" si="1"/>
        <v>Attained</v>
      </c>
      <c r="G42" s="179" t="str">
        <f t="shared" si="1"/>
        <v>Attained</v>
      </c>
      <c r="H42" s="179" t="str">
        <f t="shared" si="1"/>
        <v>Attained</v>
      </c>
      <c r="I42" s="160" t="str">
        <f t="shared" si="1"/>
        <v/>
      </c>
      <c r="J42" s="160" t="str">
        <f t="shared" si="1"/>
        <v/>
      </c>
      <c r="K42" s="160" t="str">
        <f t="shared" si="1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3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14.6640625" customWidth="1"/>
    <col min="6" max="26" width="8" customWidth="1"/>
  </cols>
  <sheetData>
    <row r="1" spans="2:19" ht="14.25" customHeight="1"/>
    <row r="2" spans="2:19" ht="14.25" customHeight="1">
      <c r="D2" s="85" t="s">
        <v>284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2</v>
      </c>
      <c r="G6" s="102">
        <v>3</v>
      </c>
      <c r="H6" s="102">
        <v>2</v>
      </c>
      <c r="I6" s="102">
        <v>3</v>
      </c>
      <c r="J6" s="102">
        <v>2</v>
      </c>
      <c r="K6" s="102">
        <v>3</v>
      </c>
      <c r="L6" s="102">
        <v>2</v>
      </c>
      <c r="M6" s="102">
        <v>3</v>
      </c>
      <c r="N6" s="102">
        <v>2</v>
      </c>
      <c r="O6" s="102">
        <v>3</v>
      </c>
      <c r="P6" s="102">
        <v>3</v>
      </c>
      <c r="Q6" s="102">
        <v>3</v>
      </c>
      <c r="R6" s="102">
        <v>3</v>
      </c>
      <c r="S6" s="102">
        <v>3</v>
      </c>
    </row>
    <row r="7" spans="2:19" ht="15.75" customHeight="1">
      <c r="D7" s="100" t="s">
        <v>105</v>
      </c>
      <c r="E7" s="103">
        <v>3</v>
      </c>
      <c r="F7" s="104">
        <v>2</v>
      </c>
      <c r="G7" s="104">
        <v>3</v>
      </c>
      <c r="H7" s="104">
        <v>3</v>
      </c>
      <c r="I7" s="104">
        <v>2</v>
      </c>
      <c r="J7" s="104">
        <v>2</v>
      </c>
      <c r="K7" s="104">
        <v>3</v>
      </c>
      <c r="L7" s="104">
        <v>1</v>
      </c>
      <c r="M7" s="104">
        <v>2</v>
      </c>
      <c r="N7" s="104">
        <v>2</v>
      </c>
      <c r="O7" s="104">
        <v>3</v>
      </c>
      <c r="P7" s="104">
        <v>2</v>
      </c>
      <c r="Q7" s="104">
        <v>2</v>
      </c>
      <c r="R7" s="104">
        <v>3</v>
      </c>
      <c r="S7" s="104">
        <v>3</v>
      </c>
    </row>
    <row r="8" spans="2:19" ht="15.75" customHeight="1">
      <c r="D8" s="100" t="s">
        <v>106</v>
      </c>
      <c r="E8" s="105">
        <v>3</v>
      </c>
      <c r="F8" s="104">
        <v>1</v>
      </c>
      <c r="G8" s="104">
        <v>2</v>
      </c>
      <c r="H8" s="104">
        <v>3</v>
      </c>
      <c r="I8" s="104">
        <v>3</v>
      </c>
      <c r="J8" s="104">
        <v>2</v>
      </c>
      <c r="K8" s="104">
        <v>3</v>
      </c>
      <c r="L8" s="104">
        <v>2</v>
      </c>
      <c r="M8" s="104">
        <v>3</v>
      </c>
      <c r="N8" s="104">
        <v>2</v>
      </c>
      <c r="O8" s="104">
        <v>3</v>
      </c>
      <c r="P8" s="104">
        <v>3</v>
      </c>
      <c r="Q8" s="104">
        <v>3</v>
      </c>
      <c r="R8" s="104">
        <v>2</v>
      </c>
      <c r="S8" s="104">
        <v>2</v>
      </c>
    </row>
    <row r="9" spans="2:19" ht="15.75" customHeight="1">
      <c r="D9" s="100" t="s">
        <v>107</v>
      </c>
      <c r="E9" s="103">
        <v>3</v>
      </c>
      <c r="F9" s="104">
        <v>2</v>
      </c>
      <c r="G9" s="104">
        <v>3</v>
      </c>
      <c r="H9" s="104">
        <v>3</v>
      </c>
      <c r="I9" s="104">
        <v>2</v>
      </c>
      <c r="J9" s="104">
        <v>1</v>
      </c>
      <c r="K9" s="104">
        <v>3</v>
      </c>
      <c r="L9" s="104">
        <v>1</v>
      </c>
      <c r="M9" s="104">
        <v>2</v>
      </c>
      <c r="N9" s="104">
        <v>2</v>
      </c>
      <c r="O9" s="104">
        <v>3</v>
      </c>
      <c r="P9" s="104">
        <v>2</v>
      </c>
      <c r="Q9" s="104">
        <v>2</v>
      </c>
      <c r="R9" s="104">
        <v>3</v>
      </c>
      <c r="S9" s="104">
        <v>3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1.75</v>
      </c>
      <c r="G10" s="107">
        <f t="shared" si="0"/>
        <v>2.75</v>
      </c>
      <c r="H10" s="107">
        <f t="shared" si="0"/>
        <v>2.75</v>
      </c>
      <c r="I10" s="107">
        <f t="shared" si="0"/>
        <v>2.5</v>
      </c>
      <c r="J10" s="107">
        <f t="shared" si="0"/>
        <v>1.75</v>
      </c>
      <c r="K10" s="107">
        <f t="shared" si="0"/>
        <v>3</v>
      </c>
      <c r="L10" s="107">
        <f t="shared" si="0"/>
        <v>1.5</v>
      </c>
      <c r="M10" s="107">
        <f t="shared" si="0"/>
        <v>2.5</v>
      </c>
      <c r="N10" s="107">
        <f t="shared" si="0"/>
        <v>2</v>
      </c>
      <c r="O10" s="107">
        <f t="shared" si="0"/>
        <v>3</v>
      </c>
      <c r="P10" s="107">
        <f t="shared" si="0"/>
        <v>2.5</v>
      </c>
      <c r="Q10" s="107">
        <f t="shared" si="0"/>
        <v>2.5</v>
      </c>
      <c r="R10" s="107">
        <f t="shared" si="0"/>
        <v>2.75</v>
      </c>
      <c r="S10" s="107">
        <f t="shared" si="0"/>
        <v>2.75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'CC11'!N19</f>
        <v>3</v>
      </c>
      <c r="D15" s="100" t="s">
        <v>104</v>
      </c>
      <c r="E15" s="108">
        <f t="shared" ref="E15:S15" si="1">($C$15*E6/3)</f>
        <v>3</v>
      </c>
      <c r="F15" s="108">
        <f t="shared" si="1"/>
        <v>2</v>
      </c>
      <c r="G15" s="108">
        <f t="shared" si="1"/>
        <v>3</v>
      </c>
      <c r="H15" s="108">
        <f t="shared" si="1"/>
        <v>2</v>
      </c>
      <c r="I15" s="108">
        <f t="shared" si="1"/>
        <v>3</v>
      </c>
      <c r="J15" s="108">
        <f t="shared" si="1"/>
        <v>2</v>
      </c>
      <c r="K15" s="108">
        <f t="shared" si="1"/>
        <v>3</v>
      </c>
      <c r="L15" s="108">
        <f t="shared" si="1"/>
        <v>2</v>
      </c>
      <c r="M15" s="108">
        <f t="shared" si="1"/>
        <v>3</v>
      </c>
      <c r="N15" s="108">
        <f t="shared" si="1"/>
        <v>2</v>
      </c>
      <c r="O15" s="108">
        <f t="shared" si="1"/>
        <v>3</v>
      </c>
      <c r="P15" s="108">
        <f t="shared" si="1"/>
        <v>3</v>
      </c>
      <c r="Q15" s="108">
        <f t="shared" si="1"/>
        <v>3</v>
      </c>
      <c r="R15" s="108">
        <f t="shared" si="1"/>
        <v>3</v>
      </c>
      <c r="S15" s="108">
        <f t="shared" si="1"/>
        <v>3</v>
      </c>
    </row>
    <row r="16" spans="2:19" ht="15.75" customHeight="1">
      <c r="D16" s="100" t="s">
        <v>105</v>
      </c>
      <c r="E16" s="108">
        <f t="shared" ref="E16:S16" si="2">($C$15*E7/3)</f>
        <v>3</v>
      </c>
      <c r="F16" s="108">
        <f t="shared" si="2"/>
        <v>2</v>
      </c>
      <c r="G16" s="108">
        <f t="shared" si="2"/>
        <v>3</v>
      </c>
      <c r="H16" s="108">
        <f t="shared" si="2"/>
        <v>3</v>
      </c>
      <c r="I16" s="108">
        <f t="shared" si="2"/>
        <v>2</v>
      </c>
      <c r="J16" s="108">
        <f t="shared" si="2"/>
        <v>2</v>
      </c>
      <c r="K16" s="108">
        <f t="shared" si="2"/>
        <v>3</v>
      </c>
      <c r="L16" s="108">
        <f t="shared" si="2"/>
        <v>1</v>
      </c>
      <c r="M16" s="108">
        <f t="shared" si="2"/>
        <v>2</v>
      </c>
      <c r="N16" s="108">
        <f t="shared" si="2"/>
        <v>2</v>
      </c>
      <c r="O16" s="108">
        <f t="shared" si="2"/>
        <v>3</v>
      </c>
      <c r="P16" s="108">
        <f t="shared" si="2"/>
        <v>2</v>
      </c>
      <c r="Q16" s="108">
        <f t="shared" si="2"/>
        <v>2</v>
      </c>
      <c r="R16" s="108">
        <f t="shared" si="2"/>
        <v>3</v>
      </c>
      <c r="S16" s="108">
        <f t="shared" si="2"/>
        <v>3</v>
      </c>
    </row>
    <row r="17" spans="2:19" ht="15.75" customHeight="1">
      <c r="D17" s="100" t="s">
        <v>106</v>
      </c>
      <c r="E17" s="108">
        <f t="shared" ref="E17:S17" si="3">($C$15*E8/3)</f>
        <v>3</v>
      </c>
      <c r="F17" s="108">
        <f t="shared" si="3"/>
        <v>1</v>
      </c>
      <c r="G17" s="108">
        <f t="shared" si="3"/>
        <v>2</v>
      </c>
      <c r="H17" s="108">
        <f t="shared" si="3"/>
        <v>3</v>
      </c>
      <c r="I17" s="108">
        <f t="shared" si="3"/>
        <v>3</v>
      </c>
      <c r="J17" s="108">
        <f t="shared" si="3"/>
        <v>2</v>
      </c>
      <c r="K17" s="108">
        <f t="shared" si="3"/>
        <v>3</v>
      </c>
      <c r="L17" s="108">
        <f t="shared" si="3"/>
        <v>2</v>
      </c>
      <c r="M17" s="108">
        <f t="shared" si="3"/>
        <v>3</v>
      </c>
      <c r="N17" s="108">
        <f t="shared" si="3"/>
        <v>2</v>
      </c>
      <c r="O17" s="108">
        <f t="shared" si="3"/>
        <v>3</v>
      </c>
      <c r="P17" s="108">
        <f t="shared" si="3"/>
        <v>3</v>
      </c>
      <c r="Q17" s="108">
        <f t="shared" si="3"/>
        <v>3</v>
      </c>
      <c r="R17" s="108">
        <f t="shared" si="3"/>
        <v>2</v>
      </c>
      <c r="S17" s="108">
        <f t="shared" si="3"/>
        <v>2</v>
      </c>
    </row>
    <row r="18" spans="2:19" ht="15.75" customHeight="1">
      <c r="D18" s="100" t="s">
        <v>107</v>
      </c>
      <c r="E18" s="108">
        <f t="shared" ref="E18:S18" si="4">($C$15*E9/3)</f>
        <v>3</v>
      </c>
      <c r="F18" s="108">
        <f t="shared" si="4"/>
        <v>2</v>
      </c>
      <c r="G18" s="108">
        <f t="shared" si="4"/>
        <v>3</v>
      </c>
      <c r="H18" s="108">
        <f t="shared" si="4"/>
        <v>3</v>
      </c>
      <c r="I18" s="108">
        <f t="shared" si="4"/>
        <v>2</v>
      </c>
      <c r="J18" s="108">
        <f t="shared" si="4"/>
        <v>1</v>
      </c>
      <c r="K18" s="108">
        <f t="shared" si="4"/>
        <v>3</v>
      </c>
      <c r="L18" s="108">
        <f t="shared" si="4"/>
        <v>1</v>
      </c>
      <c r="M18" s="108">
        <f t="shared" si="4"/>
        <v>2</v>
      </c>
      <c r="N18" s="108">
        <f t="shared" si="4"/>
        <v>2</v>
      </c>
      <c r="O18" s="108">
        <f t="shared" si="4"/>
        <v>3</v>
      </c>
      <c r="P18" s="108">
        <f t="shared" si="4"/>
        <v>2</v>
      </c>
      <c r="Q18" s="108">
        <f t="shared" si="4"/>
        <v>2</v>
      </c>
      <c r="R18" s="108">
        <f t="shared" si="4"/>
        <v>3</v>
      </c>
      <c r="S18" s="108">
        <f t="shared" si="4"/>
        <v>3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3</v>
      </c>
      <c r="F19" s="107">
        <f t="shared" si="5"/>
        <v>1.75</v>
      </c>
      <c r="G19" s="107">
        <f t="shared" si="5"/>
        <v>2.75</v>
      </c>
      <c r="H19" s="107">
        <f t="shared" si="5"/>
        <v>2.75</v>
      </c>
      <c r="I19" s="107">
        <f t="shared" si="5"/>
        <v>2.5</v>
      </c>
      <c r="J19" s="107">
        <f t="shared" si="5"/>
        <v>1.75</v>
      </c>
      <c r="K19" s="107">
        <f t="shared" si="5"/>
        <v>3</v>
      </c>
      <c r="L19" s="107">
        <f t="shared" si="5"/>
        <v>1.5</v>
      </c>
      <c r="M19" s="107">
        <f t="shared" si="5"/>
        <v>2.5</v>
      </c>
      <c r="N19" s="107">
        <f t="shared" si="5"/>
        <v>2</v>
      </c>
      <c r="O19" s="107">
        <f t="shared" si="5"/>
        <v>3</v>
      </c>
      <c r="P19" s="107">
        <f t="shared" si="5"/>
        <v>2.5</v>
      </c>
      <c r="Q19" s="107">
        <f t="shared" si="5"/>
        <v>2.5</v>
      </c>
      <c r="R19" s="107">
        <f t="shared" si="5"/>
        <v>2.75</v>
      </c>
      <c r="S19" s="107">
        <f t="shared" si="5"/>
        <v>2.75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1.75</v>
      </c>
      <c r="G22" s="112">
        <f t="shared" si="6"/>
        <v>2.75</v>
      </c>
      <c r="H22" s="112">
        <f t="shared" si="6"/>
        <v>2.75</v>
      </c>
      <c r="I22" s="112">
        <f t="shared" si="6"/>
        <v>2.5</v>
      </c>
      <c r="J22" s="112">
        <f t="shared" si="6"/>
        <v>1.75</v>
      </c>
      <c r="K22" s="112">
        <f t="shared" si="6"/>
        <v>3</v>
      </c>
      <c r="L22" s="112">
        <f t="shared" si="6"/>
        <v>1.5</v>
      </c>
      <c r="M22" s="112">
        <f t="shared" si="6"/>
        <v>2.5</v>
      </c>
      <c r="N22" s="112">
        <f t="shared" si="6"/>
        <v>2</v>
      </c>
      <c r="O22" s="112">
        <f t="shared" si="6"/>
        <v>3</v>
      </c>
      <c r="P22" s="112">
        <f t="shared" si="6"/>
        <v>2.5</v>
      </c>
      <c r="Q22" s="112">
        <f t="shared" si="6"/>
        <v>2.5</v>
      </c>
      <c r="R22" s="112">
        <f t="shared" si="6"/>
        <v>2.75</v>
      </c>
      <c r="S22" s="112">
        <f t="shared" si="6"/>
        <v>2.75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3</v>
      </c>
      <c r="F23" s="114">
        <f t="shared" si="7"/>
        <v>1.75</v>
      </c>
      <c r="G23" s="114">
        <f t="shared" si="7"/>
        <v>2.75</v>
      </c>
      <c r="H23" s="114">
        <f t="shared" si="7"/>
        <v>2.75</v>
      </c>
      <c r="I23" s="114">
        <f t="shared" si="7"/>
        <v>2.5</v>
      </c>
      <c r="J23" s="114">
        <f t="shared" si="7"/>
        <v>1.75</v>
      </c>
      <c r="K23" s="114">
        <f t="shared" si="7"/>
        <v>3</v>
      </c>
      <c r="L23" s="114">
        <f t="shared" si="7"/>
        <v>1.5</v>
      </c>
      <c r="M23" s="114">
        <f t="shared" si="7"/>
        <v>2.5</v>
      </c>
      <c r="N23" s="114">
        <f t="shared" si="7"/>
        <v>2</v>
      </c>
      <c r="O23" s="114">
        <f t="shared" si="7"/>
        <v>3</v>
      </c>
      <c r="P23" s="114">
        <f t="shared" si="7"/>
        <v>2.5</v>
      </c>
      <c r="Q23" s="114">
        <f t="shared" si="7"/>
        <v>2.5</v>
      </c>
      <c r="R23" s="114">
        <f t="shared" si="7"/>
        <v>2.75</v>
      </c>
      <c r="S23" s="114">
        <f t="shared" si="7"/>
        <v>2.75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</v>
      </c>
      <c r="F25" s="109">
        <f t="shared" si="8"/>
        <v>0</v>
      </c>
      <c r="G25" s="109">
        <f t="shared" si="8"/>
        <v>0</v>
      </c>
      <c r="H25" s="109">
        <f t="shared" si="8"/>
        <v>0</v>
      </c>
      <c r="I25" s="109">
        <f t="shared" si="8"/>
        <v>0</v>
      </c>
      <c r="J25" s="109">
        <f t="shared" si="8"/>
        <v>0</v>
      </c>
      <c r="K25" s="109">
        <f t="shared" si="8"/>
        <v>0</v>
      </c>
      <c r="L25" s="109">
        <f t="shared" si="8"/>
        <v>0</v>
      </c>
      <c r="M25" s="109">
        <f t="shared" si="8"/>
        <v>0</v>
      </c>
      <c r="N25" s="109">
        <f t="shared" si="8"/>
        <v>0</v>
      </c>
      <c r="O25" s="109">
        <f t="shared" si="8"/>
        <v>0</v>
      </c>
      <c r="P25" s="109">
        <f t="shared" si="8"/>
        <v>0</v>
      </c>
      <c r="Q25" s="109">
        <f t="shared" si="8"/>
        <v>0</v>
      </c>
      <c r="R25" s="109">
        <f t="shared" si="8"/>
        <v>0</v>
      </c>
      <c r="S25" s="109">
        <f t="shared" si="8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995"/>
  <sheetViews>
    <sheetView workbookViewId="0">
      <selection activeCell="D2" sqref="D2"/>
    </sheetView>
  </sheetViews>
  <sheetFormatPr defaultColWidth="14.44140625" defaultRowHeight="15" customHeight="1"/>
  <cols>
    <col min="1" max="1" width="7.21875" customWidth="1"/>
    <col min="2" max="2" width="3.109375" customWidth="1"/>
    <col min="3" max="3" width="16.44140625" customWidth="1"/>
    <col min="4" max="4" width="13.5546875" customWidth="1"/>
    <col min="5" max="5" width="10" customWidth="1"/>
    <col min="6" max="6" width="10.5546875" customWidth="1"/>
    <col min="7" max="7" width="10.6640625" customWidth="1"/>
    <col min="8" max="8" width="9.44140625" customWidth="1"/>
    <col min="9" max="9" width="5.88671875" customWidth="1"/>
    <col min="10" max="10" width="5.109375" customWidth="1"/>
    <col min="11" max="11" width="8.5546875" customWidth="1"/>
    <col min="12" max="12" width="8.21875" customWidth="1"/>
    <col min="13" max="13" width="6.21875" customWidth="1"/>
    <col min="14" max="14" width="7.10937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156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259"/>
      <c r="O1" s="259"/>
      <c r="P1" s="259"/>
      <c r="Q1" s="259"/>
      <c r="R1" s="259"/>
      <c r="S1" s="260"/>
      <c r="T1" s="260"/>
      <c r="U1" s="260"/>
      <c r="V1" s="8"/>
      <c r="W1" s="8"/>
      <c r="X1" s="8"/>
      <c r="Y1" s="8"/>
      <c r="Z1" s="8"/>
    </row>
    <row r="2" spans="1:26" ht="48.6" customHeight="1">
      <c r="A2" s="8"/>
      <c r="B2" s="384" t="s">
        <v>2</v>
      </c>
      <c r="C2" s="332"/>
      <c r="D2" s="189" t="s">
        <v>285</v>
      </c>
      <c r="E2" s="144"/>
      <c r="F2" s="379" t="s">
        <v>286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261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287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261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255" t="s">
        <v>273</v>
      </c>
      <c r="E4" s="144"/>
      <c r="F4" s="381" t="s">
        <v>288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261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40"/>
      <c r="D5" s="256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40"/>
      <c r="D6" s="257" t="s">
        <v>13</v>
      </c>
      <c r="E6" s="148"/>
      <c r="F6" s="148"/>
      <c r="G6" s="148"/>
      <c r="H6" s="148"/>
      <c r="I6" s="148"/>
      <c r="J6" s="258"/>
      <c r="K6" s="258"/>
      <c r="L6" s="258"/>
      <c r="M6" s="258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90"/>
      <c r="F7" s="191"/>
      <c r="G7" s="191"/>
      <c r="H7" s="191"/>
      <c r="I7" s="191"/>
      <c r="J7" s="191"/>
      <c r="K7" s="191"/>
      <c r="L7" s="191"/>
      <c r="M7" s="191"/>
      <c r="N7" s="258"/>
      <c r="O7" s="258"/>
      <c r="P7" s="258"/>
      <c r="Q7" s="258"/>
      <c r="R7" s="258"/>
      <c r="S7" s="258"/>
      <c r="T7" s="258"/>
      <c r="U7" s="258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4.8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6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3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267"/>
      <c r="F13" s="204"/>
      <c r="G13" s="389"/>
      <c r="H13" s="390"/>
      <c r="I13" s="389"/>
      <c r="J13" s="390"/>
      <c r="K13" s="268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22.8" customHeight="1">
      <c r="A14" s="8"/>
      <c r="B14" s="373" t="s">
        <v>15</v>
      </c>
      <c r="C14" s="340"/>
      <c r="D14" s="340"/>
      <c r="E14" s="274"/>
      <c r="F14" s="275"/>
      <c r="G14" s="275"/>
      <c r="H14" s="275"/>
      <c r="I14" s="275"/>
      <c r="J14" s="275"/>
      <c r="K14" s="276"/>
      <c r="L14" s="275"/>
      <c r="M14" s="275"/>
      <c r="N14" s="275"/>
      <c r="O14" s="23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33.6" customHeight="1">
      <c r="A15" s="33"/>
      <c r="B15" s="373" t="s">
        <v>16</v>
      </c>
      <c r="C15" s="340"/>
      <c r="D15" s="332"/>
      <c r="E15" s="269"/>
      <c r="F15" s="270"/>
      <c r="G15" s="271"/>
      <c r="H15" s="272"/>
      <c r="I15" s="273"/>
      <c r="J15" s="273"/>
      <c r="K15" s="277"/>
      <c r="L15" s="245"/>
      <c r="M15" s="245"/>
      <c r="N15" s="245"/>
      <c r="O15" s="278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42.6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66" customHeight="1">
      <c r="A18" s="263" t="s">
        <v>22</v>
      </c>
      <c r="B18" s="262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192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236">
        <v>1</v>
      </c>
      <c r="B19" s="181"/>
      <c r="C19" s="43" t="s">
        <v>34</v>
      </c>
      <c r="D19" s="43" t="s">
        <v>35</v>
      </c>
      <c r="E19" s="182" t="s">
        <v>26</v>
      </c>
      <c r="F19" s="164" t="s">
        <v>26</v>
      </c>
      <c r="G19" s="164" t="s">
        <v>26</v>
      </c>
      <c r="H19" s="183" t="s">
        <v>26</v>
      </c>
      <c r="I19" s="43">
        <v>79</v>
      </c>
      <c r="J19" s="182">
        <f t="shared" ref="J19:J39" si="0">(I19/100)*100</f>
        <v>79</v>
      </c>
      <c r="K19" s="164" t="str">
        <f t="shared" ref="K19:K39" si="1">IF(J19&lt;=0,"",IF((J19&gt;=60),"Y","N"))</f>
        <v>Y</v>
      </c>
      <c r="L19" s="372">
        <f>(E44+F44+G44+H44)/4</f>
        <v>2.75</v>
      </c>
      <c r="M19" s="372">
        <f>K44</f>
        <v>1</v>
      </c>
      <c r="N19" s="165">
        <f>(L19*0.35+M19*0.65)</f>
        <v>1.6124999999999998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181"/>
      <c r="C20" s="46" t="s">
        <v>36</v>
      </c>
      <c r="D20" s="46" t="s">
        <v>37</v>
      </c>
      <c r="E20" s="182" t="s">
        <v>26</v>
      </c>
      <c r="F20" s="164" t="s">
        <v>26</v>
      </c>
      <c r="G20" s="164" t="s">
        <v>197</v>
      </c>
      <c r="H20" s="183" t="s">
        <v>197</v>
      </c>
      <c r="I20" s="46">
        <v>68</v>
      </c>
      <c r="J20" s="182">
        <f t="shared" si="0"/>
        <v>68</v>
      </c>
      <c r="K20" s="164" t="str">
        <f t="shared" si="1"/>
        <v>Y</v>
      </c>
      <c r="L20" s="391"/>
      <c r="M20" s="391"/>
      <c r="N20" s="23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82" t="s">
        <v>197</v>
      </c>
      <c r="F21" s="164" t="s">
        <v>197</v>
      </c>
      <c r="G21" s="164" t="s">
        <v>26</v>
      </c>
      <c r="H21" s="183" t="s">
        <v>26</v>
      </c>
      <c r="I21" s="43">
        <v>43</v>
      </c>
      <c r="J21" s="182">
        <f t="shared" si="0"/>
        <v>43</v>
      </c>
      <c r="K21" s="164" t="str">
        <f t="shared" si="1"/>
        <v>N</v>
      </c>
      <c r="L21" s="391"/>
      <c r="M21" s="391"/>
      <c r="N21" s="23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5" customHeight="1">
      <c r="A22" s="57">
        <v>4</v>
      </c>
      <c r="B22" s="181"/>
      <c r="C22" s="46" t="s">
        <v>40</v>
      </c>
      <c r="D22" s="46" t="s">
        <v>41</v>
      </c>
      <c r="E22" s="182" t="s">
        <v>197</v>
      </c>
      <c r="F22" s="164" t="s">
        <v>197</v>
      </c>
      <c r="G22" s="164" t="s">
        <v>26</v>
      </c>
      <c r="H22" s="183" t="s">
        <v>197</v>
      </c>
      <c r="I22" s="46">
        <v>44</v>
      </c>
      <c r="J22" s="182">
        <f t="shared" si="0"/>
        <v>44</v>
      </c>
      <c r="K22" s="164" t="str">
        <f t="shared" si="1"/>
        <v>N</v>
      </c>
      <c r="L22" s="391"/>
      <c r="M22" s="391"/>
      <c r="N22" s="23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" customHeight="1">
      <c r="A23" s="57">
        <v>5</v>
      </c>
      <c r="B23" s="181"/>
      <c r="C23" s="46" t="s">
        <v>42</v>
      </c>
      <c r="D23" s="46" t="s">
        <v>43</v>
      </c>
      <c r="E23" s="182" t="s">
        <v>26</v>
      </c>
      <c r="F23" s="164" t="s">
        <v>26</v>
      </c>
      <c r="G23" s="164" t="s">
        <v>197</v>
      </c>
      <c r="H23" s="183" t="s">
        <v>26</v>
      </c>
      <c r="I23" s="46">
        <v>70</v>
      </c>
      <c r="J23" s="182">
        <f t="shared" si="0"/>
        <v>70</v>
      </c>
      <c r="K23" s="164" t="str">
        <f t="shared" si="1"/>
        <v>Y</v>
      </c>
      <c r="L23" s="391"/>
      <c r="M23" s="391"/>
      <c r="N23" s="235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>
      <c r="A24" s="57">
        <v>6</v>
      </c>
      <c r="B24" s="181"/>
      <c r="C24" s="43" t="s">
        <v>44</v>
      </c>
      <c r="D24" s="43" t="s">
        <v>45</v>
      </c>
      <c r="E24" s="182" t="s">
        <v>197</v>
      </c>
      <c r="F24" s="164" t="s">
        <v>26</v>
      </c>
      <c r="G24" s="164" t="s">
        <v>26</v>
      </c>
      <c r="H24" s="183" t="s">
        <v>26</v>
      </c>
      <c r="I24" s="43">
        <v>68</v>
      </c>
      <c r="J24" s="182">
        <f t="shared" si="0"/>
        <v>68</v>
      </c>
      <c r="K24" s="164" t="str">
        <f t="shared" si="1"/>
        <v>Y</v>
      </c>
      <c r="L24" s="391"/>
      <c r="M24" s="391"/>
      <c r="N24" s="235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>
      <c r="A25" s="57">
        <v>7</v>
      </c>
      <c r="B25" s="181"/>
      <c r="C25" s="46" t="s">
        <v>46</v>
      </c>
      <c r="D25" s="46" t="s">
        <v>47</v>
      </c>
      <c r="E25" s="182" t="s">
        <v>197</v>
      </c>
      <c r="F25" s="164" t="s">
        <v>26</v>
      </c>
      <c r="G25" s="164" t="s">
        <v>26</v>
      </c>
      <c r="H25" s="183" t="s">
        <v>26</v>
      </c>
      <c r="I25" s="46">
        <v>54</v>
      </c>
      <c r="J25" s="182">
        <f t="shared" si="0"/>
        <v>54</v>
      </c>
      <c r="K25" s="164" t="str">
        <f t="shared" si="1"/>
        <v>N</v>
      </c>
      <c r="L25" s="391"/>
      <c r="M25" s="391"/>
      <c r="N25" s="235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>
      <c r="A26" s="57">
        <v>8</v>
      </c>
      <c r="B26" s="181"/>
      <c r="C26" s="43" t="s">
        <v>48</v>
      </c>
      <c r="D26" s="43" t="s">
        <v>49</v>
      </c>
      <c r="E26" s="182" t="s">
        <v>26</v>
      </c>
      <c r="F26" s="164" t="s">
        <v>26</v>
      </c>
      <c r="G26" s="164" t="s">
        <v>26</v>
      </c>
      <c r="H26" s="183" t="s">
        <v>26</v>
      </c>
      <c r="I26" s="43">
        <v>33</v>
      </c>
      <c r="J26" s="182">
        <f t="shared" si="0"/>
        <v>33</v>
      </c>
      <c r="K26" s="164" t="str">
        <f t="shared" si="1"/>
        <v>N</v>
      </c>
      <c r="L26" s="391"/>
      <c r="M26" s="391"/>
      <c r="N26" s="235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>
      <c r="A27" s="57">
        <v>9</v>
      </c>
      <c r="B27" s="181"/>
      <c r="C27" s="46" t="s">
        <v>50</v>
      </c>
      <c r="D27" s="46" t="s">
        <v>51</v>
      </c>
      <c r="E27" s="182" t="s">
        <v>26</v>
      </c>
      <c r="F27" s="164" t="s">
        <v>26</v>
      </c>
      <c r="G27" s="164" t="s">
        <v>197</v>
      </c>
      <c r="H27" s="183" t="s">
        <v>26</v>
      </c>
      <c r="I27" s="46">
        <v>57</v>
      </c>
      <c r="J27" s="182">
        <f t="shared" si="0"/>
        <v>56.999999999999993</v>
      </c>
      <c r="K27" s="164" t="str">
        <f t="shared" si="1"/>
        <v>N</v>
      </c>
      <c r="L27" s="391"/>
      <c r="M27" s="391"/>
      <c r="N27" s="235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>
      <c r="A28" s="57">
        <v>10</v>
      </c>
      <c r="B28" s="181"/>
      <c r="C28" s="43" t="s">
        <v>52</v>
      </c>
      <c r="D28" s="43" t="s">
        <v>53</v>
      </c>
      <c r="E28" s="182" t="s">
        <v>26</v>
      </c>
      <c r="F28" s="164" t="s">
        <v>26</v>
      </c>
      <c r="G28" s="164" t="s">
        <v>26</v>
      </c>
      <c r="H28" s="183" t="s">
        <v>26</v>
      </c>
      <c r="I28" s="43">
        <v>67</v>
      </c>
      <c r="J28" s="182">
        <f t="shared" si="0"/>
        <v>67</v>
      </c>
      <c r="K28" s="164" t="str">
        <f t="shared" si="1"/>
        <v>Y</v>
      </c>
      <c r="L28" s="391"/>
      <c r="M28" s="391"/>
      <c r="N28" s="235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>
      <c r="A29" s="57">
        <v>11</v>
      </c>
      <c r="B29" s="181"/>
      <c r="C29" s="46" t="s">
        <v>54</v>
      </c>
      <c r="D29" s="46" t="s">
        <v>55</v>
      </c>
      <c r="E29" s="182" t="s">
        <v>26</v>
      </c>
      <c r="F29" s="164" t="s">
        <v>26</v>
      </c>
      <c r="G29" s="164" t="s">
        <v>26</v>
      </c>
      <c r="H29" s="183" t="s">
        <v>26</v>
      </c>
      <c r="I29" s="46">
        <v>71</v>
      </c>
      <c r="J29" s="182">
        <f t="shared" si="0"/>
        <v>71</v>
      </c>
      <c r="K29" s="164" t="str">
        <f t="shared" si="1"/>
        <v>Y</v>
      </c>
      <c r="L29" s="391"/>
      <c r="M29" s="391"/>
      <c r="N29" s="235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>
      <c r="A30" s="57">
        <v>12</v>
      </c>
      <c r="B30" s="181"/>
      <c r="C30" s="43" t="s">
        <v>56</v>
      </c>
      <c r="D30" s="43" t="s">
        <v>57</v>
      </c>
      <c r="E30" s="182" t="s">
        <v>26</v>
      </c>
      <c r="F30" s="164" t="s">
        <v>26</v>
      </c>
      <c r="G30" s="164" t="s">
        <v>26</v>
      </c>
      <c r="H30" s="183" t="s">
        <v>26</v>
      </c>
      <c r="I30" s="43">
        <v>77</v>
      </c>
      <c r="J30" s="182">
        <f t="shared" si="0"/>
        <v>77</v>
      </c>
      <c r="K30" s="164" t="str">
        <f t="shared" si="1"/>
        <v>Y</v>
      </c>
      <c r="L30" s="391"/>
      <c r="M30" s="391"/>
      <c r="N30" s="235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>
      <c r="A31" s="57">
        <v>13</v>
      </c>
      <c r="B31" s="181"/>
      <c r="C31" s="46" t="s">
        <v>58</v>
      </c>
      <c r="D31" s="46" t="s">
        <v>59</v>
      </c>
      <c r="E31" s="182" t="s">
        <v>26</v>
      </c>
      <c r="F31" s="164" t="s">
        <v>26</v>
      </c>
      <c r="G31" s="164" t="s">
        <v>26</v>
      </c>
      <c r="H31" s="183" t="s">
        <v>26</v>
      </c>
      <c r="I31" s="46">
        <v>80</v>
      </c>
      <c r="J31" s="182">
        <f t="shared" si="0"/>
        <v>80</v>
      </c>
      <c r="K31" s="164" t="str">
        <f t="shared" si="1"/>
        <v>Y</v>
      </c>
      <c r="L31" s="391"/>
      <c r="M31" s="391"/>
      <c r="N31" s="235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>
      <c r="A32" s="57">
        <v>14</v>
      </c>
      <c r="B32" s="181"/>
      <c r="C32" s="43" t="s">
        <v>60</v>
      </c>
      <c r="D32" s="43" t="s">
        <v>61</v>
      </c>
      <c r="E32" s="182" t="s">
        <v>26</v>
      </c>
      <c r="F32" s="164" t="s">
        <v>26</v>
      </c>
      <c r="G32" s="164" t="s">
        <v>26</v>
      </c>
      <c r="H32" s="183" t="s">
        <v>26</v>
      </c>
      <c r="I32" s="43">
        <v>78</v>
      </c>
      <c r="J32" s="182">
        <f t="shared" si="0"/>
        <v>78</v>
      </c>
      <c r="K32" s="164" t="str">
        <f t="shared" si="1"/>
        <v>Y</v>
      </c>
      <c r="L32" s="391"/>
      <c r="M32" s="391"/>
      <c r="N32" s="235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>
      <c r="A33" s="57">
        <v>15</v>
      </c>
      <c r="B33" s="181"/>
      <c r="C33" s="46" t="s">
        <v>62</v>
      </c>
      <c r="D33" s="46" t="s">
        <v>63</v>
      </c>
      <c r="E33" s="182" t="s">
        <v>197</v>
      </c>
      <c r="F33" s="164" t="s">
        <v>197</v>
      </c>
      <c r="G33" s="164" t="s">
        <v>26</v>
      </c>
      <c r="H33" s="183" t="s">
        <v>26</v>
      </c>
      <c r="I33" s="46">
        <v>65</v>
      </c>
      <c r="J33" s="182">
        <f t="shared" si="0"/>
        <v>65</v>
      </c>
      <c r="K33" s="164" t="str">
        <f t="shared" si="1"/>
        <v>Y</v>
      </c>
      <c r="L33" s="391"/>
      <c r="M33" s="391"/>
      <c r="N33" s="235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>
      <c r="A34" s="57">
        <v>16</v>
      </c>
      <c r="B34" s="181"/>
      <c r="C34" s="43" t="s">
        <v>64</v>
      </c>
      <c r="D34" s="43" t="s">
        <v>65</v>
      </c>
      <c r="E34" s="182" t="s">
        <v>197</v>
      </c>
      <c r="F34" s="164" t="s">
        <v>26</v>
      </c>
      <c r="G34" s="164" t="s">
        <v>197</v>
      </c>
      <c r="H34" s="183" t="s">
        <v>26</v>
      </c>
      <c r="I34" s="43">
        <v>51</v>
      </c>
      <c r="J34" s="182">
        <f t="shared" si="0"/>
        <v>51</v>
      </c>
      <c r="K34" s="164" t="str">
        <f t="shared" si="1"/>
        <v>N</v>
      </c>
      <c r="L34" s="391"/>
      <c r="M34" s="391"/>
      <c r="N34" s="235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>
      <c r="A35" s="57">
        <v>17</v>
      </c>
      <c r="B35" s="181"/>
      <c r="C35" s="46" t="s">
        <v>66</v>
      </c>
      <c r="D35" s="46" t="s">
        <v>67</v>
      </c>
      <c r="E35" s="182" t="s">
        <v>197</v>
      </c>
      <c r="F35" s="164" t="s">
        <v>197</v>
      </c>
      <c r="G35" s="164" t="s">
        <v>26</v>
      </c>
      <c r="H35" s="183" t="s">
        <v>26</v>
      </c>
      <c r="I35" s="46">
        <v>56</v>
      </c>
      <c r="J35" s="182">
        <f t="shared" si="0"/>
        <v>56.000000000000007</v>
      </c>
      <c r="K35" s="164" t="str">
        <f t="shared" si="1"/>
        <v>N</v>
      </c>
      <c r="L35" s="391"/>
      <c r="M35" s="391"/>
      <c r="N35" s="235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>
      <c r="A36" s="57">
        <v>18</v>
      </c>
      <c r="B36" s="181"/>
      <c r="C36" s="43" t="s">
        <v>68</v>
      </c>
      <c r="D36" s="43" t="s">
        <v>69</v>
      </c>
      <c r="E36" s="182" t="s">
        <v>26</v>
      </c>
      <c r="F36" s="164" t="s">
        <v>26</v>
      </c>
      <c r="G36" s="164" t="s">
        <v>26</v>
      </c>
      <c r="H36" s="183" t="s">
        <v>197</v>
      </c>
      <c r="I36" s="43">
        <v>66</v>
      </c>
      <c r="J36" s="182">
        <f t="shared" si="0"/>
        <v>66</v>
      </c>
      <c r="K36" s="164" t="str">
        <f t="shared" si="1"/>
        <v>Y</v>
      </c>
      <c r="L36" s="391"/>
      <c r="M36" s="391"/>
      <c r="N36" s="235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>
      <c r="A37" s="57">
        <v>19</v>
      </c>
      <c r="B37" s="181"/>
      <c r="C37" s="46" t="s">
        <v>70</v>
      </c>
      <c r="D37" s="46" t="s">
        <v>71</v>
      </c>
      <c r="E37" s="182" t="s">
        <v>26</v>
      </c>
      <c r="F37" s="164" t="s">
        <v>26</v>
      </c>
      <c r="G37" s="164" t="s">
        <v>197</v>
      </c>
      <c r="H37" s="183" t="s">
        <v>197</v>
      </c>
      <c r="I37" s="46">
        <v>53</v>
      </c>
      <c r="J37" s="182">
        <f t="shared" si="0"/>
        <v>53</v>
      </c>
      <c r="K37" s="164" t="str">
        <f t="shared" si="1"/>
        <v>N</v>
      </c>
      <c r="L37" s="391"/>
      <c r="M37" s="391"/>
      <c r="N37" s="235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30.75" customHeight="1">
      <c r="A38" s="57">
        <v>20</v>
      </c>
      <c r="B38" s="181"/>
      <c r="C38" s="43" t="s">
        <v>72</v>
      </c>
      <c r="D38" s="43" t="s">
        <v>73</v>
      </c>
      <c r="E38" s="182" t="s">
        <v>197</v>
      </c>
      <c r="F38" s="164" t="s">
        <v>26</v>
      </c>
      <c r="G38" s="164" t="s">
        <v>26</v>
      </c>
      <c r="H38" s="183" t="s">
        <v>197</v>
      </c>
      <c r="I38" s="43">
        <v>52</v>
      </c>
      <c r="J38" s="182">
        <f t="shared" si="0"/>
        <v>52</v>
      </c>
      <c r="K38" s="164" t="str">
        <f t="shared" si="1"/>
        <v>N</v>
      </c>
      <c r="L38" s="391"/>
      <c r="M38" s="391"/>
      <c r="N38" s="235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>
      <c r="A39" s="57">
        <v>21</v>
      </c>
      <c r="B39" s="181"/>
      <c r="C39" s="251" t="s">
        <v>74</v>
      </c>
      <c r="D39" s="251" t="s">
        <v>75</v>
      </c>
      <c r="E39" s="182" t="s">
        <v>26</v>
      </c>
      <c r="F39" s="164" t="s">
        <v>26</v>
      </c>
      <c r="G39" s="164" t="s">
        <v>197</v>
      </c>
      <c r="H39" s="183" t="s">
        <v>26</v>
      </c>
      <c r="I39" s="46">
        <v>61</v>
      </c>
      <c r="J39" s="182">
        <f t="shared" si="0"/>
        <v>61</v>
      </c>
      <c r="K39" s="164" t="str">
        <f t="shared" si="1"/>
        <v>Y</v>
      </c>
      <c r="L39" s="391"/>
      <c r="M39" s="391"/>
      <c r="N39" s="235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78" customHeight="1">
      <c r="A40" s="337" t="s">
        <v>76</v>
      </c>
      <c r="B40" s="340"/>
      <c r="C40" s="254">
        <f>COUNTA(A19:A39)</f>
        <v>21</v>
      </c>
      <c r="D40" s="254"/>
      <c r="E40" s="250">
        <f t="shared" ref="E40:H40" si="2">COUNTIF(E19:E39,"Y")</f>
        <v>13</v>
      </c>
      <c r="F40" s="160">
        <f t="shared" si="2"/>
        <v>17</v>
      </c>
      <c r="G40" s="160">
        <f t="shared" si="2"/>
        <v>15</v>
      </c>
      <c r="H40" s="160">
        <f t="shared" si="2"/>
        <v>16</v>
      </c>
      <c r="I40" s="193"/>
      <c r="J40" s="160"/>
      <c r="K40" s="160">
        <f>COUNTIF(K19:K39,"Y")</f>
        <v>12</v>
      </c>
      <c r="L40" s="391"/>
      <c r="M40" s="391"/>
      <c r="N40" s="235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69.599999999999994" customHeight="1">
      <c r="A41" s="383" t="s">
        <v>77</v>
      </c>
      <c r="B41" s="388"/>
      <c r="C41" s="254">
        <v>21</v>
      </c>
      <c r="D41" s="254" t="s">
        <v>289</v>
      </c>
      <c r="E41" s="250">
        <f>(E40/C41)*100</f>
        <v>61.904761904761905</v>
      </c>
      <c r="F41" s="160">
        <f>(F40/C41)*100</f>
        <v>80.952380952380949</v>
      </c>
      <c r="G41" s="160">
        <f>(G40/C41)*100</f>
        <v>71.428571428571431</v>
      </c>
      <c r="H41" s="160">
        <f>(H40/C41)*100</f>
        <v>76.19047619047619</v>
      </c>
      <c r="I41" s="160"/>
      <c r="J41" s="160"/>
      <c r="K41" s="160">
        <f>(K40/C41)*100</f>
        <v>57.142857142857139</v>
      </c>
      <c r="L41" s="391"/>
      <c r="M41" s="391"/>
      <c r="N41" s="235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0" customHeight="1">
      <c r="A42" s="57"/>
      <c r="B42" s="58"/>
      <c r="C42" s="252"/>
      <c r="D42" s="253"/>
      <c r="E42" s="179" t="str">
        <f t="shared" ref="E42:J42" si="3">IF(E41&lt;=0,"",IF((E41&gt;=60),"Attained","Not-Attained"))</f>
        <v>Attained</v>
      </c>
      <c r="F42" s="179" t="str">
        <f t="shared" si="3"/>
        <v>Attained</v>
      </c>
      <c r="G42" s="179" t="str">
        <f t="shared" si="3"/>
        <v>Attained</v>
      </c>
      <c r="H42" s="179" t="str">
        <f t="shared" si="3"/>
        <v>Attained</v>
      </c>
      <c r="I42" s="160" t="str">
        <f t="shared" si="3"/>
        <v/>
      </c>
      <c r="J42" s="160" t="str">
        <f t="shared" si="3"/>
        <v/>
      </c>
      <c r="K42" s="160" t="str">
        <f>IF(K41&lt;=0,"",IF((K41&gt;=50),"Attained","Not-Attained"))</f>
        <v>Attained</v>
      </c>
      <c r="L42" s="391"/>
      <c r="M42" s="391"/>
      <c r="N42" s="235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214"/>
      <c r="F43" s="214"/>
      <c r="G43" s="214"/>
      <c r="H43" s="214"/>
      <c r="I43" s="214"/>
      <c r="J43" s="214"/>
      <c r="K43" s="214"/>
      <c r="L43" s="391"/>
      <c r="M43" s="391"/>
      <c r="N43" s="235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247"/>
      <c r="B44" s="248"/>
      <c r="C44" s="248"/>
      <c r="D44" s="249"/>
      <c r="E44" s="244">
        <v>2</v>
      </c>
      <c r="F44" s="244">
        <v>3</v>
      </c>
      <c r="G44" s="244">
        <v>3</v>
      </c>
      <c r="H44" s="244">
        <v>3</v>
      </c>
      <c r="I44" s="245"/>
      <c r="J44" s="245"/>
      <c r="K44" s="244">
        <v>1</v>
      </c>
      <c r="L44" s="392"/>
      <c r="M44" s="393"/>
      <c r="N44" s="246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239"/>
      <c r="B45" s="240"/>
      <c r="C45" s="240"/>
      <c r="D45" s="241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239"/>
      <c r="B46" s="240"/>
      <c r="C46" s="240"/>
      <c r="D46" s="241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239"/>
      <c r="B47" s="240"/>
      <c r="C47" s="240"/>
      <c r="D47" s="241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239"/>
      <c r="B48" s="240"/>
      <c r="C48" s="240"/>
      <c r="D48" s="241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239"/>
      <c r="B49" s="240"/>
      <c r="C49" s="240"/>
      <c r="D49" s="242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239"/>
      <c r="B50" s="240"/>
      <c r="C50" s="240"/>
      <c r="D50" s="241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239"/>
      <c r="B51" s="240"/>
      <c r="C51" s="240"/>
      <c r="D51" s="241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239"/>
      <c r="B52" s="240"/>
      <c r="C52" s="240"/>
      <c r="D52" s="241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239"/>
      <c r="B53" s="243"/>
      <c r="C53" s="243"/>
      <c r="D53" s="243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239"/>
      <c r="B54" s="243"/>
      <c r="C54" s="243"/>
      <c r="D54" s="243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239"/>
      <c r="B55" s="243"/>
      <c r="C55" s="243"/>
      <c r="D55" s="243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239"/>
      <c r="B56" s="243"/>
      <c r="C56" s="243"/>
      <c r="D56" s="243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239"/>
      <c r="B57" s="243"/>
      <c r="C57" s="243"/>
      <c r="D57" s="243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239"/>
      <c r="B58" s="243"/>
      <c r="C58" s="243"/>
      <c r="D58" s="243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239"/>
      <c r="B59" s="243"/>
      <c r="C59" s="243"/>
      <c r="D59" s="243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239"/>
      <c r="B60" s="243"/>
      <c r="C60" s="243"/>
      <c r="D60" s="243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239"/>
      <c r="B61" s="243"/>
      <c r="C61" s="243"/>
      <c r="D61" s="243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239"/>
      <c r="B62" s="243"/>
      <c r="C62" s="243"/>
      <c r="D62" s="243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239"/>
      <c r="B63" s="243"/>
      <c r="C63" s="243"/>
      <c r="D63" s="243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239"/>
      <c r="B64" s="243"/>
      <c r="C64" s="243"/>
      <c r="D64" s="243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239"/>
      <c r="B65" s="243"/>
      <c r="C65" s="243"/>
      <c r="D65" s="243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239"/>
      <c r="B66" s="243"/>
      <c r="C66" s="243"/>
      <c r="D66" s="243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239"/>
      <c r="B67" s="243"/>
      <c r="C67" s="243"/>
      <c r="D67" s="243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239"/>
      <c r="B68" s="243"/>
      <c r="C68" s="243"/>
      <c r="D68" s="243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239"/>
      <c r="B69" s="243"/>
      <c r="C69" s="243"/>
      <c r="D69" s="243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239"/>
      <c r="B70" s="243"/>
      <c r="C70" s="243"/>
      <c r="D70" s="243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239"/>
      <c r="B71" s="243"/>
      <c r="C71" s="243"/>
      <c r="D71" s="243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239"/>
      <c r="B72" s="243"/>
      <c r="C72" s="243"/>
      <c r="D72" s="243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239"/>
      <c r="B73" s="243"/>
      <c r="C73" s="243"/>
      <c r="D73" s="243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239"/>
      <c r="B74" s="243"/>
      <c r="C74" s="243"/>
      <c r="D74" s="243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239"/>
      <c r="B75" s="243"/>
      <c r="C75" s="243"/>
      <c r="D75" s="243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239"/>
      <c r="B76" s="243"/>
      <c r="C76" s="243"/>
      <c r="D76" s="243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239"/>
      <c r="B77" s="243"/>
      <c r="C77" s="243"/>
      <c r="D77" s="243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239"/>
      <c r="B78" s="243"/>
      <c r="C78" s="243"/>
      <c r="D78" s="243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239"/>
      <c r="B79" s="243"/>
      <c r="C79" s="243"/>
      <c r="D79" s="243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239"/>
      <c r="B80" s="243"/>
      <c r="C80" s="243"/>
      <c r="D80" s="243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239"/>
      <c r="B81" s="243"/>
      <c r="C81" s="243"/>
      <c r="D81" s="243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239"/>
      <c r="B82" s="243"/>
      <c r="C82" s="243"/>
      <c r="D82" s="243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239"/>
      <c r="B83" s="243"/>
      <c r="C83" s="243"/>
      <c r="D83" s="243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239"/>
      <c r="B84" s="243"/>
      <c r="C84" s="243"/>
      <c r="D84" s="243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239"/>
      <c r="B85" s="243"/>
      <c r="C85" s="243"/>
      <c r="D85" s="243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239"/>
      <c r="B86" s="243"/>
      <c r="C86" s="243"/>
      <c r="D86" s="243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239"/>
      <c r="B87" s="243"/>
      <c r="C87" s="243"/>
      <c r="D87" s="243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239"/>
      <c r="B88" s="243"/>
      <c r="C88" s="243"/>
      <c r="D88" s="243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239"/>
      <c r="B89" s="243"/>
      <c r="C89" s="243"/>
      <c r="D89" s="243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239"/>
      <c r="B90" s="243"/>
      <c r="C90" s="243"/>
      <c r="D90" s="243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239"/>
      <c r="B91" s="243"/>
      <c r="C91" s="243"/>
      <c r="D91" s="243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239"/>
      <c r="B92" s="243"/>
      <c r="C92" s="243"/>
      <c r="D92" s="243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239"/>
      <c r="B93" s="243"/>
      <c r="C93" s="243"/>
      <c r="D93" s="243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239"/>
      <c r="B94" s="243"/>
      <c r="C94" s="243"/>
      <c r="D94" s="243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239"/>
      <c r="B95" s="243"/>
      <c r="C95" s="243"/>
      <c r="D95" s="243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236"/>
      <c r="B96" s="237"/>
      <c r="C96" s="237"/>
      <c r="D96" s="237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S1000"/>
  <sheetViews>
    <sheetView topLeftCell="A5" workbookViewId="0">
      <selection activeCell="D11" sqref="D11"/>
    </sheetView>
  </sheetViews>
  <sheetFormatPr defaultColWidth="14.44140625" defaultRowHeight="15" customHeight="1"/>
  <cols>
    <col min="1" max="1" width="2.44140625" customWidth="1"/>
    <col min="2" max="2" width="8" customWidth="1"/>
    <col min="3" max="3" width="7.77734375" customWidth="1"/>
    <col min="4" max="4" width="8" customWidth="1"/>
    <col min="5" max="5" width="7.6640625" customWidth="1"/>
    <col min="6" max="6" width="6.21875" customWidth="1"/>
    <col min="7" max="8" width="6.109375" customWidth="1"/>
    <col min="9" max="9" width="5.88671875" customWidth="1"/>
    <col min="10" max="10" width="5.77734375" customWidth="1"/>
    <col min="11" max="11" width="6.88671875" customWidth="1"/>
    <col min="12" max="12" width="6.33203125" customWidth="1"/>
    <col min="13" max="13" width="5.6640625" customWidth="1"/>
    <col min="14" max="14" width="6" customWidth="1"/>
    <col min="15" max="15" width="6.33203125" customWidth="1"/>
    <col min="16" max="16" width="7.109375" customWidth="1"/>
    <col min="17" max="17" width="6.33203125" customWidth="1"/>
    <col min="18" max="18" width="6.5546875" customWidth="1"/>
    <col min="19" max="19" width="6.33203125" customWidth="1"/>
    <col min="20" max="26" width="8" customWidth="1"/>
  </cols>
  <sheetData>
    <row r="1" spans="2:19" ht="14.25" customHeight="1"/>
    <row r="2" spans="2:19" ht="14.25" customHeight="1">
      <c r="D2" s="394" t="s">
        <v>312</v>
      </c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</row>
    <row r="4" spans="2:19" ht="66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206.4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301">
        <v>3</v>
      </c>
      <c r="F6" s="302">
        <v>1</v>
      </c>
      <c r="G6" s="302">
        <v>3</v>
      </c>
      <c r="H6" s="303">
        <v>2</v>
      </c>
      <c r="I6" s="302">
        <v>3</v>
      </c>
      <c r="J6" s="303">
        <v>1</v>
      </c>
      <c r="K6" s="302">
        <v>3</v>
      </c>
      <c r="L6" s="302">
        <v>0</v>
      </c>
      <c r="M6" s="303">
        <v>2</v>
      </c>
      <c r="N6" s="303">
        <v>0</v>
      </c>
      <c r="O6" s="303">
        <v>0</v>
      </c>
      <c r="P6" s="302">
        <v>3</v>
      </c>
      <c r="Q6" s="302">
        <v>3</v>
      </c>
      <c r="R6" s="302">
        <v>3</v>
      </c>
      <c r="S6" s="302">
        <v>3</v>
      </c>
    </row>
    <row r="7" spans="2:19" ht="15.75" customHeight="1">
      <c r="D7" s="100" t="s">
        <v>105</v>
      </c>
      <c r="E7" s="304">
        <v>3</v>
      </c>
      <c r="F7" s="305">
        <v>1</v>
      </c>
      <c r="G7" s="305">
        <v>2</v>
      </c>
      <c r="H7" s="306">
        <v>1</v>
      </c>
      <c r="I7" s="305">
        <v>2</v>
      </c>
      <c r="J7" s="306">
        <v>1</v>
      </c>
      <c r="K7" s="305">
        <v>2</v>
      </c>
      <c r="L7" s="305">
        <v>1</v>
      </c>
      <c r="M7" s="306">
        <v>1</v>
      </c>
      <c r="N7" s="305">
        <v>1</v>
      </c>
      <c r="O7" s="306">
        <v>0</v>
      </c>
      <c r="P7" s="305">
        <v>2</v>
      </c>
      <c r="Q7" s="305">
        <v>3</v>
      </c>
      <c r="R7" s="305">
        <v>2</v>
      </c>
      <c r="S7" s="305">
        <v>2</v>
      </c>
    </row>
    <row r="8" spans="2:19" ht="15.75" customHeight="1">
      <c r="D8" s="100" t="s">
        <v>106</v>
      </c>
      <c r="E8" s="304">
        <v>3</v>
      </c>
      <c r="F8" s="306">
        <v>0</v>
      </c>
      <c r="G8" s="305">
        <v>2</v>
      </c>
      <c r="H8" s="305">
        <v>3</v>
      </c>
      <c r="I8" s="305">
        <v>3</v>
      </c>
      <c r="J8" s="306">
        <v>0</v>
      </c>
      <c r="K8" s="305">
        <v>2</v>
      </c>
      <c r="L8" s="306">
        <v>0</v>
      </c>
      <c r="M8" s="306">
        <v>1</v>
      </c>
      <c r="N8" s="305">
        <v>2</v>
      </c>
      <c r="O8" s="306">
        <v>1</v>
      </c>
      <c r="P8" s="305">
        <v>2</v>
      </c>
      <c r="Q8" s="305">
        <v>3</v>
      </c>
      <c r="R8" s="305">
        <v>3</v>
      </c>
      <c r="S8" s="305">
        <v>2</v>
      </c>
    </row>
    <row r="9" spans="2:19" ht="15.75" customHeight="1">
      <c r="D9" s="100" t="s">
        <v>107</v>
      </c>
      <c r="E9" s="304">
        <v>3</v>
      </c>
      <c r="F9" s="306">
        <v>0</v>
      </c>
      <c r="G9" s="305">
        <v>3</v>
      </c>
      <c r="H9" s="306">
        <v>3</v>
      </c>
      <c r="I9" s="305">
        <v>2</v>
      </c>
      <c r="J9" s="306">
        <v>0</v>
      </c>
      <c r="K9" s="305">
        <v>3</v>
      </c>
      <c r="L9" s="305">
        <v>2</v>
      </c>
      <c r="M9" s="306">
        <v>1</v>
      </c>
      <c r="N9" s="305">
        <v>2</v>
      </c>
      <c r="O9" s="306">
        <v>1</v>
      </c>
      <c r="P9" s="305">
        <v>3</v>
      </c>
      <c r="Q9" s="305">
        <v>2</v>
      </c>
      <c r="R9" s="305">
        <v>2</v>
      </c>
      <c r="S9" s="305">
        <v>2</v>
      </c>
    </row>
    <row r="10" spans="2:19" ht="25.2" customHeight="1">
      <c r="B10" s="85" t="s">
        <v>108</v>
      </c>
      <c r="D10" s="106" t="s">
        <v>109</v>
      </c>
      <c r="E10" s="295">
        <f t="shared" ref="E10:S10" si="0">IFERROR(AVERAGEIF(E6:E9,"&lt;&gt;0",E6:E9),0)</f>
        <v>3</v>
      </c>
      <c r="F10" s="295">
        <f t="shared" si="0"/>
        <v>1</v>
      </c>
      <c r="G10" s="295">
        <f t="shared" si="0"/>
        <v>2.5</v>
      </c>
      <c r="H10" s="295">
        <f t="shared" si="0"/>
        <v>2.25</v>
      </c>
      <c r="I10" s="295">
        <f t="shared" si="0"/>
        <v>2.5</v>
      </c>
      <c r="J10" s="295">
        <f t="shared" si="0"/>
        <v>1</v>
      </c>
      <c r="K10" s="295">
        <f t="shared" si="0"/>
        <v>2.5</v>
      </c>
      <c r="L10" s="295">
        <f t="shared" si="0"/>
        <v>1.5</v>
      </c>
      <c r="M10" s="295">
        <f t="shared" si="0"/>
        <v>1.25</v>
      </c>
      <c r="N10" s="295">
        <f t="shared" si="0"/>
        <v>1.6666666666666667</v>
      </c>
      <c r="O10" s="295">
        <f t="shared" si="0"/>
        <v>1</v>
      </c>
      <c r="P10" s="295">
        <f t="shared" si="0"/>
        <v>2.5</v>
      </c>
      <c r="Q10" s="295">
        <f t="shared" si="0"/>
        <v>2.75</v>
      </c>
      <c r="R10" s="295">
        <f t="shared" si="0"/>
        <v>2.5</v>
      </c>
      <c r="S10" s="295">
        <f t="shared" si="0"/>
        <v>2.25</v>
      </c>
    </row>
    <row r="11" spans="2:19" ht="14.25" customHeight="1"/>
    <row r="13" spans="2:19" ht="71.400000000000006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'CC12'!N19</f>
        <v>1.6124999999999998</v>
      </c>
      <c r="D15" s="100" t="s">
        <v>104</v>
      </c>
      <c r="E15" s="294">
        <f t="shared" ref="E15:S15" si="1">($C$15*E6/3)</f>
        <v>1.6124999999999998</v>
      </c>
      <c r="F15" s="294">
        <f t="shared" si="1"/>
        <v>0.53749999999999998</v>
      </c>
      <c r="G15" s="294">
        <f t="shared" si="1"/>
        <v>1.6124999999999998</v>
      </c>
      <c r="H15" s="294">
        <f t="shared" si="1"/>
        <v>1.075</v>
      </c>
      <c r="I15" s="294">
        <f t="shared" si="1"/>
        <v>1.6124999999999998</v>
      </c>
      <c r="J15" s="294">
        <f t="shared" si="1"/>
        <v>0.53749999999999998</v>
      </c>
      <c r="K15" s="294">
        <f t="shared" si="1"/>
        <v>1.6124999999999998</v>
      </c>
      <c r="L15" s="294">
        <f t="shared" si="1"/>
        <v>0</v>
      </c>
      <c r="M15" s="294">
        <f t="shared" si="1"/>
        <v>1.075</v>
      </c>
      <c r="N15" s="294">
        <f t="shared" si="1"/>
        <v>0</v>
      </c>
      <c r="O15" s="294">
        <f t="shared" si="1"/>
        <v>0</v>
      </c>
      <c r="P15" s="294">
        <f t="shared" si="1"/>
        <v>1.6124999999999998</v>
      </c>
      <c r="Q15" s="294">
        <f t="shared" si="1"/>
        <v>1.6124999999999998</v>
      </c>
      <c r="R15" s="294">
        <f t="shared" si="1"/>
        <v>1.6124999999999998</v>
      </c>
      <c r="S15" s="294">
        <f t="shared" si="1"/>
        <v>1.6124999999999998</v>
      </c>
    </row>
    <row r="16" spans="2:19" ht="15.75" customHeight="1">
      <c r="D16" s="100" t="s">
        <v>105</v>
      </c>
      <c r="E16" s="294">
        <f t="shared" ref="E16:S16" si="2">($C$15*E7/3)</f>
        <v>1.6124999999999998</v>
      </c>
      <c r="F16" s="294">
        <f t="shared" si="2"/>
        <v>0.53749999999999998</v>
      </c>
      <c r="G16" s="294">
        <f t="shared" si="2"/>
        <v>1.075</v>
      </c>
      <c r="H16" s="294">
        <f t="shared" si="2"/>
        <v>0.53749999999999998</v>
      </c>
      <c r="I16" s="294">
        <f t="shared" si="2"/>
        <v>1.075</v>
      </c>
      <c r="J16" s="294">
        <f t="shared" si="2"/>
        <v>0.53749999999999998</v>
      </c>
      <c r="K16" s="294">
        <f t="shared" si="2"/>
        <v>1.075</v>
      </c>
      <c r="L16" s="294">
        <f t="shared" si="2"/>
        <v>0.53749999999999998</v>
      </c>
      <c r="M16" s="294">
        <f t="shared" si="2"/>
        <v>0.53749999999999998</v>
      </c>
      <c r="N16" s="294">
        <f t="shared" si="2"/>
        <v>0.53749999999999998</v>
      </c>
      <c r="O16" s="294">
        <f t="shared" si="2"/>
        <v>0</v>
      </c>
      <c r="P16" s="294">
        <f t="shared" si="2"/>
        <v>1.075</v>
      </c>
      <c r="Q16" s="294">
        <f t="shared" si="2"/>
        <v>1.6124999999999998</v>
      </c>
      <c r="R16" s="294">
        <f t="shared" si="2"/>
        <v>1.075</v>
      </c>
      <c r="S16" s="294">
        <f t="shared" si="2"/>
        <v>1.075</v>
      </c>
    </row>
    <row r="17" spans="1:19" ht="15.75" customHeight="1">
      <c r="D17" s="100" t="s">
        <v>106</v>
      </c>
      <c r="E17" s="294">
        <f t="shared" ref="E17:S17" si="3">($C$15*E8/3)</f>
        <v>1.6124999999999998</v>
      </c>
      <c r="F17" s="294">
        <f t="shared" si="3"/>
        <v>0</v>
      </c>
      <c r="G17" s="294">
        <f t="shared" si="3"/>
        <v>1.075</v>
      </c>
      <c r="H17" s="294">
        <f t="shared" si="3"/>
        <v>1.6124999999999998</v>
      </c>
      <c r="I17" s="294">
        <f t="shared" si="3"/>
        <v>1.6124999999999998</v>
      </c>
      <c r="J17" s="294">
        <f t="shared" si="3"/>
        <v>0</v>
      </c>
      <c r="K17" s="294">
        <f t="shared" si="3"/>
        <v>1.075</v>
      </c>
      <c r="L17" s="294">
        <f t="shared" si="3"/>
        <v>0</v>
      </c>
      <c r="M17" s="294">
        <f t="shared" si="3"/>
        <v>0.53749999999999998</v>
      </c>
      <c r="N17" s="294">
        <f t="shared" si="3"/>
        <v>1.075</v>
      </c>
      <c r="O17" s="294">
        <f t="shared" si="3"/>
        <v>0.53749999999999998</v>
      </c>
      <c r="P17" s="294">
        <f t="shared" si="3"/>
        <v>1.075</v>
      </c>
      <c r="Q17" s="294">
        <f t="shared" si="3"/>
        <v>1.6124999999999998</v>
      </c>
      <c r="R17" s="294">
        <f t="shared" si="3"/>
        <v>1.6124999999999998</v>
      </c>
      <c r="S17" s="294">
        <f t="shared" si="3"/>
        <v>1.075</v>
      </c>
    </row>
    <row r="18" spans="1:19" ht="15.75" customHeight="1">
      <c r="D18" s="100" t="s">
        <v>107</v>
      </c>
      <c r="E18" s="294">
        <f t="shared" ref="E18:S18" si="4">($C$15*E9/3)</f>
        <v>1.6124999999999998</v>
      </c>
      <c r="F18" s="294">
        <f t="shared" si="4"/>
        <v>0</v>
      </c>
      <c r="G18" s="294">
        <f t="shared" si="4"/>
        <v>1.6124999999999998</v>
      </c>
      <c r="H18" s="294">
        <f t="shared" si="4"/>
        <v>1.6124999999999998</v>
      </c>
      <c r="I18" s="294">
        <f t="shared" si="4"/>
        <v>1.075</v>
      </c>
      <c r="J18" s="294">
        <f t="shared" si="4"/>
        <v>0</v>
      </c>
      <c r="K18" s="294">
        <f t="shared" si="4"/>
        <v>1.6124999999999998</v>
      </c>
      <c r="L18" s="294">
        <f t="shared" si="4"/>
        <v>1.075</v>
      </c>
      <c r="M18" s="294">
        <f t="shared" si="4"/>
        <v>0.53749999999999998</v>
      </c>
      <c r="N18" s="294">
        <f t="shared" si="4"/>
        <v>1.075</v>
      </c>
      <c r="O18" s="294">
        <f t="shared" si="4"/>
        <v>0.53749999999999998</v>
      </c>
      <c r="P18" s="294">
        <f t="shared" si="4"/>
        <v>1.6124999999999998</v>
      </c>
      <c r="Q18" s="294">
        <f t="shared" si="4"/>
        <v>1.075</v>
      </c>
      <c r="R18" s="294">
        <f t="shared" si="4"/>
        <v>1.075</v>
      </c>
      <c r="S18" s="294">
        <f t="shared" si="4"/>
        <v>1.075</v>
      </c>
    </row>
    <row r="19" spans="1:19" ht="15.75" customHeight="1">
      <c r="D19" s="106" t="s">
        <v>109</v>
      </c>
      <c r="E19" s="295">
        <f t="shared" ref="E19:S19" si="5">IFERROR(AVERAGEIF(E15:E18,"&lt;&gt;0",E15:E18),0)</f>
        <v>1.6124999999999998</v>
      </c>
      <c r="F19" s="295">
        <f t="shared" si="5"/>
        <v>0.53749999999999998</v>
      </c>
      <c r="G19" s="295">
        <f t="shared" si="5"/>
        <v>1.34375</v>
      </c>
      <c r="H19" s="295">
        <f t="shared" si="5"/>
        <v>1.2093749999999999</v>
      </c>
      <c r="I19" s="295">
        <f t="shared" si="5"/>
        <v>1.34375</v>
      </c>
      <c r="J19" s="295">
        <f t="shared" si="5"/>
        <v>0.53749999999999998</v>
      </c>
      <c r="K19" s="295">
        <f t="shared" si="5"/>
        <v>1.34375</v>
      </c>
      <c r="L19" s="295">
        <f t="shared" si="5"/>
        <v>0.80624999999999991</v>
      </c>
      <c r="M19" s="295">
        <f t="shared" si="5"/>
        <v>0.671875</v>
      </c>
      <c r="N19" s="295">
        <f t="shared" si="5"/>
        <v>0.89583333333333337</v>
      </c>
      <c r="O19" s="295">
        <f t="shared" si="5"/>
        <v>0.53749999999999998</v>
      </c>
      <c r="P19" s="295">
        <f t="shared" si="5"/>
        <v>1.34375</v>
      </c>
      <c r="Q19" s="295">
        <f t="shared" si="5"/>
        <v>1.4781249999999999</v>
      </c>
      <c r="R19" s="295">
        <f t="shared" si="5"/>
        <v>1.34375</v>
      </c>
      <c r="S19" s="295">
        <f t="shared" si="5"/>
        <v>1.2093750000000001</v>
      </c>
    </row>
    <row r="20" spans="1:19" ht="14.25" customHeight="1"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6"/>
      <c r="S20" s="296"/>
    </row>
    <row r="21" spans="1:19" ht="14.25" customHeight="1"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</row>
    <row r="22" spans="1:19" ht="30.6" customHeight="1">
      <c r="B22" s="109" t="s">
        <v>108</v>
      </c>
      <c r="C22" s="110"/>
      <c r="D22" s="111" t="s">
        <v>109</v>
      </c>
      <c r="E22" s="297">
        <f t="shared" ref="E22:S22" si="6">E10</f>
        <v>3</v>
      </c>
      <c r="F22" s="297">
        <f t="shared" si="6"/>
        <v>1</v>
      </c>
      <c r="G22" s="297">
        <f t="shared" si="6"/>
        <v>2.5</v>
      </c>
      <c r="H22" s="297">
        <f t="shared" si="6"/>
        <v>2.25</v>
      </c>
      <c r="I22" s="297">
        <f t="shared" si="6"/>
        <v>2.5</v>
      </c>
      <c r="J22" s="297">
        <f t="shared" si="6"/>
        <v>1</v>
      </c>
      <c r="K22" s="297">
        <f t="shared" si="6"/>
        <v>2.5</v>
      </c>
      <c r="L22" s="297">
        <f t="shared" si="6"/>
        <v>1.5</v>
      </c>
      <c r="M22" s="297">
        <f t="shared" si="6"/>
        <v>1.25</v>
      </c>
      <c r="N22" s="297">
        <f t="shared" si="6"/>
        <v>1.6666666666666667</v>
      </c>
      <c r="O22" s="297">
        <f t="shared" si="6"/>
        <v>1</v>
      </c>
      <c r="P22" s="297">
        <f t="shared" si="6"/>
        <v>2.5</v>
      </c>
      <c r="Q22" s="297">
        <f t="shared" si="6"/>
        <v>2.75</v>
      </c>
      <c r="R22" s="297">
        <f t="shared" si="6"/>
        <v>2.5</v>
      </c>
      <c r="S22" s="297">
        <f t="shared" si="6"/>
        <v>2.25</v>
      </c>
    </row>
    <row r="23" spans="1:19" ht="27" customHeight="1">
      <c r="B23" s="113" t="s">
        <v>79</v>
      </c>
      <c r="C23" s="110"/>
      <c r="D23" s="111" t="s">
        <v>109</v>
      </c>
      <c r="E23" s="298">
        <f t="shared" ref="E23:S23" si="7">E19</f>
        <v>1.6124999999999998</v>
      </c>
      <c r="F23" s="298">
        <f t="shared" si="7"/>
        <v>0.53749999999999998</v>
      </c>
      <c r="G23" s="298">
        <f t="shared" si="7"/>
        <v>1.34375</v>
      </c>
      <c r="H23" s="298">
        <f t="shared" si="7"/>
        <v>1.2093749999999999</v>
      </c>
      <c r="I23" s="298">
        <f t="shared" si="7"/>
        <v>1.34375</v>
      </c>
      <c r="J23" s="298">
        <f t="shared" si="7"/>
        <v>0.53749999999999998</v>
      </c>
      <c r="K23" s="298">
        <f t="shared" si="7"/>
        <v>1.34375</v>
      </c>
      <c r="L23" s="298">
        <f t="shared" si="7"/>
        <v>0.80624999999999991</v>
      </c>
      <c r="M23" s="298">
        <f t="shared" si="7"/>
        <v>0.671875</v>
      </c>
      <c r="N23" s="298">
        <f t="shared" si="7"/>
        <v>0.89583333333333337</v>
      </c>
      <c r="O23" s="298">
        <f t="shared" si="7"/>
        <v>0.53749999999999998</v>
      </c>
      <c r="P23" s="298">
        <f t="shared" si="7"/>
        <v>1.34375</v>
      </c>
      <c r="Q23" s="298">
        <f t="shared" si="7"/>
        <v>1.4781249999999999</v>
      </c>
      <c r="R23" s="298">
        <f t="shared" si="7"/>
        <v>1.34375</v>
      </c>
      <c r="S23" s="298">
        <f t="shared" si="7"/>
        <v>1.2093750000000001</v>
      </c>
    </row>
    <row r="24" spans="1:19" ht="14.25" customHeight="1">
      <c r="B24" s="308"/>
      <c r="C24" s="308"/>
      <c r="D24" s="308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</row>
    <row r="25" spans="1:19" ht="34.200000000000003" customHeight="1">
      <c r="A25" s="307"/>
      <c r="B25" s="310" t="s">
        <v>111</v>
      </c>
      <c r="C25" s="310"/>
      <c r="D25" s="310"/>
      <c r="E25" s="311">
        <f t="shared" ref="E25:S25" si="8">E22-E23</f>
        <v>1.3875000000000002</v>
      </c>
      <c r="F25" s="311">
        <f t="shared" si="8"/>
        <v>0.46250000000000002</v>
      </c>
      <c r="G25" s="311">
        <f t="shared" si="8"/>
        <v>1.15625</v>
      </c>
      <c r="H25" s="311">
        <f t="shared" si="8"/>
        <v>1.0406250000000001</v>
      </c>
      <c r="I25" s="311">
        <f t="shared" si="8"/>
        <v>1.15625</v>
      </c>
      <c r="J25" s="311">
        <f t="shared" si="8"/>
        <v>0.46250000000000002</v>
      </c>
      <c r="K25" s="311">
        <f t="shared" si="8"/>
        <v>1.15625</v>
      </c>
      <c r="L25" s="311">
        <f t="shared" si="8"/>
        <v>0.69375000000000009</v>
      </c>
      <c r="M25" s="311">
        <f t="shared" si="8"/>
        <v>0.578125</v>
      </c>
      <c r="N25" s="311">
        <f t="shared" si="8"/>
        <v>0.77083333333333337</v>
      </c>
      <c r="O25" s="311">
        <f t="shared" si="8"/>
        <v>0.46250000000000002</v>
      </c>
      <c r="P25" s="311">
        <f t="shared" si="8"/>
        <v>1.15625</v>
      </c>
      <c r="Q25" s="311">
        <f t="shared" si="8"/>
        <v>1.2718750000000001</v>
      </c>
      <c r="R25" s="311">
        <f t="shared" si="8"/>
        <v>1.15625</v>
      </c>
      <c r="S25" s="311">
        <f t="shared" si="8"/>
        <v>1.0406249999999999</v>
      </c>
    </row>
    <row r="26" spans="1:19" ht="14.25" customHeight="1">
      <c r="A26" s="307"/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</row>
    <row r="27" spans="1:19" ht="14.25" customHeight="1">
      <c r="A27" s="307"/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</row>
    <row r="28" spans="1:19" ht="14.25" customHeight="1">
      <c r="A28" s="307"/>
      <c r="B28" s="307"/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</row>
    <row r="29" spans="1:19" ht="14.25" customHeight="1">
      <c r="A29" s="307"/>
      <c r="B29" s="307"/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</row>
    <row r="30" spans="1:19" ht="14.25" customHeight="1">
      <c r="A30" s="307"/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</row>
    <row r="31" spans="1:19" ht="14.25" customHeight="1">
      <c r="A31" s="307"/>
      <c r="B31" s="307"/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</row>
    <row r="32" spans="1:19" ht="14.25" customHeight="1">
      <c r="A32" s="307"/>
      <c r="B32" s="307"/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</row>
    <row r="33" spans="1:19" ht="14.25" customHeight="1">
      <c r="A33" s="307"/>
      <c r="B33" s="307"/>
      <c r="C33" s="307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</row>
    <row r="34" spans="1:19" ht="14.25" customHeight="1">
      <c r="A34" s="307"/>
      <c r="B34" s="307"/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</row>
    <row r="35" spans="1:19" ht="14.25" customHeight="1">
      <c r="A35" s="307"/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</row>
    <row r="36" spans="1:19" ht="14.25" customHeight="1">
      <c r="A36" s="307"/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</row>
    <row r="37" spans="1:19" ht="14.25" customHeight="1"/>
    <row r="38" spans="1:19" ht="14.25" customHeight="1"/>
    <row r="39" spans="1:19" ht="14.25" customHeight="1"/>
    <row r="40" spans="1:19" ht="14.25" customHeight="1"/>
    <row r="41" spans="1:19" ht="14.25" customHeight="1"/>
    <row r="42" spans="1:19" ht="14.25" customHeight="1"/>
    <row r="43" spans="1:19" ht="14.25" customHeight="1"/>
    <row r="44" spans="1:19" ht="14.25" customHeight="1"/>
    <row r="45" spans="1:19" ht="14.25" customHeight="1"/>
    <row r="46" spans="1:19" ht="14.25" customHeight="1"/>
    <row r="47" spans="1:19" ht="14.25" customHeight="1"/>
    <row r="48" spans="1:1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E4:P4"/>
    <mergeCell ref="Q4:S4"/>
    <mergeCell ref="E13:P13"/>
    <mergeCell ref="Q13:S13"/>
    <mergeCell ref="D2:S2"/>
  </mergeCells>
  <pageMargins left="0.7" right="0.7" top="0.75" bottom="0.75" header="0" footer="0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Z1009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290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94" t="s">
        <v>291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283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181"/>
      <c r="C19" s="43" t="s">
        <v>34</v>
      </c>
      <c r="D19" s="43" t="s">
        <v>35</v>
      </c>
      <c r="E19" s="182" t="s">
        <v>26</v>
      </c>
      <c r="F19" s="164" t="s">
        <v>26</v>
      </c>
      <c r="G19" s="164" t="s">
        <v>26</v>
      </c>
      <c r="H19" s="183" t="s">
        <v>26</v>
      </c>
      <c r="I19" s="43">
        <v>72</v>
      </c>
      <c r="J19" s="182">
        <f t="shared" ref="J19:J39" si="0">(I19/100)*100</f>
        <v>72</v>
      </c>
      <c r="K19" s="164" t="str">
        <f t="shared" ref="K19:K39" si="1">IF(J19&lt;=0,"",IF((J19&gt;=60),"Y","N"))</f>
        <v>Y</v>
      </c>
      <c r="L19" s="372">
        <f>(E46+F46+G46+H46)/4</f>
        <v>3</v>
      </c>
      <c r="M19" s="372">
        <f>K46</f>
        <v>3</v>
      </c>
      <c r="N19" s="165">
        <f>(L19*0.35+M19*0.65)</f>
        <v>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181"/>
      <c r="C20" s="46" t="s">
        <v>36</v>
      </c>
      <c r="D20" s="46" t="s">
        <v>37</v>
      </c>
      <c r="E20" s="182" t="s">
        <v>26</v>
      </c>
      <c r="F20" s="164" t="s">
        <v>26</v>
      </c>
      <c r="G20" s="164" t="s">
        <v>26</v>
      </c>
      <c r="H20" s="183" t="s">
        <v>26</v>
      </c>
      <c r="I20" s="46">
        <v>92</v>
      </c>
      <c r="J20" s="182">
        <f t="shared" si="0"/>
        <v>92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82" t="s">
        <v>197</v>
      </c>
      <c r="F21" s="164" t="s">
        <v>197</v>
      </c>
      <c r="G21" s="164" t="s">
        <v>26</v>
      </c>
      <c r="H21" s="183" t="s">
        <v>26</v>
      </c>
      <c r="I21" s="43">
        <v>57</v>
      </c>
      <c r="J21" s="182">
        <f t="shared" si="0"/>
        <v>56.999999999999993</v>
      </c>
      <c r="K21" s="164" t="str">
        <f t="shared" si="1"/>
        <v>N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181"/>
      <c r="C22" s="46" t="s">
        <v>40</v>
      </c>
      <c r="D22" s="46" t="s">
        <v>41</v>
      </c>
      <c r="E22" s="182" t="s">
        <v>26</v>
      </c>
      <c r="F22" s="164" t="s">
        <v>26</v>
      </c>
      <c r="G22" s="164" t="s">
        <v>26</v>
      </c>
      <c r="H22" s="183" t="s">
        <v>197</v>
      </c>
      <c r="I22" s="46">
        <v>69</v>
      </c>
      <c r="J22" s="182">
        <f t="shared" si="0"/>
        <v>69</v>
      </c>
      <c r="K22" s="164" t="str">
        <f t="shared" si="1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181"/>
      <c r="C23" s="43" t="s">
        <v>292</v>
      </c>
      <c r="D23" s="43" t="s">
        <v>293</v>
      </c>
      <c r="E23" s="182" t="s">
        <v>26</v>
      </c>
      <c r="F23" s="164" t="s">
        <v>26</v>
      </c>
      <c r="G23" s="164" t="s">
        <v>26</v>
      </c>
      <c r="H23" s="183" t="s">
        <v>197</v>
      </c>
      <c r="I23" s="43">
        <v>60</v>
      </c>
      <c r="J23" s="182">
        <f t="shared" si="0"/>
        <v>60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181"/>
      <c r="C24" s="46" t="s">
        <v>42</v>
      </c>
      <c r="D24" s="46" t="s">
        <v>43</v>
      </c>
      <c r="E24" s="182" t="s">
        <v>26</v>
      </c>
      <c r="F24" s="164" t="s">
        <v>26</v>
      </c>
      <c r="G24" s="164" t="s">
        <v>26</v>
      </c>
      <c r="H24" s="183" t="s">
        <v>26</v>
      </c>
      <c r="I24" s="46">
        <v>79</v>
      </c>
      <c r="J24" s="182">
        <f t="shared" si="0"/>
        <v>79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181"/>
      <c r="C25" s="46" t="s">
        <v>46</v>
      </c>
      <c r="D25" s="46" t="s">
        <v>47</v>
      </c>
      <c r="E25" s="182" t="s">
        <v>197</v>
      </c>
      <c r="F25" s="164" t="s">
        <v>26</v>
      </c>
      <c r="G25" s="164" t="s">
        <v>26</v>
      </c>
      <c r="H25" s="183" t="s">
        <v>26</v>
      </c>
      <c r="I25" s="46">
        <v>60</v>
      </c>
      <c r="J25" s="182">
        <f t="shared" si="0"/>
        <v>60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181"/>
      <c r="C26" s="43" t="s">
        <v>48</v>
      </c>
      <c r="D26" s="43" t="s">
        <v>49</v>
      </c>
      <c r="E26" s="182" t="s">
        <v>26</v>
      </c>
      <c r="F26" s="164" t="s">
        <v>26</v>
      </c>
      <c r="G26" s="164" t="s">
        <v>197</v>
      </c>
      <c r="H26" s="183" t="s">
        <v>197</v>
      </c>
      <c r="I26" s="43">
        <v>59</v>
      </c>
      <c r="J26" s="182">
        <f t="shared" si="0"/>
        <v>59</v>
      </c>
      <c r="K26" s="164" t="str">
        <f t="shared" si="1"/>
        <v>N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181"/>
      <c r="C27" s="46" t="s">
        <v>50</v>
      </c>
      <c r="D27" s="46" t="s">
        <v>51</v>
      </c>
      <c r="E27" s="182" t="s">
        <v>26</v>
      </c>
      <c r="F27" s="164" t="s">
        <v>26</v>
      </c>
      <c r="G27" s="164" t="s">
        <v>26</v>
      </c>
      <c r="H27" s="183" t="s">
        <v>26</v>
      </c>
      <c r="I27" s="46">
        <v>71</v>
      </c>
      <c r="J27" s="182">
        <f t="shared" si="0"/>
        <v>71</v>
      </c>
      <c r="K27" s="164" t="str">
        <f t="shared" si="1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181"/>
      <c r="C28" s="43" t="s">
        <v>52</v>
      </c>
      <c r="D28" s="43" t="s">
        <v>53</v>
      </c>
      <c r="E28" s="182" t="s">
        <v>26</v>
      </c>
      <c r="F28" s="164" t="s">
        <v>26</v>
      </c>
      <c r="G28" s="164" t="s">
        <v>26</v>
      </c>
      <c r="H28" s="183" t="s">
        <v>26</v>
      </c>
      <c r="I28" s="43">
        <v>87</v>
      </c>
      <c r="J28" s="182">
        <f t="shared" si="0"/>
        <v>87</v>
      </c>
      <c r="K28" s="164" t="str">
        <f t="shared" si="1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181"/>
      <c r="C29" s="46" t="s">
        <v>54</v>
      </c>
      <c r="D29" s="46" t="s">
        <v>55</v>
      </c>
      <c r="E29" s="182" t="s">
        <v>26</v>
      </c>
      <c r="F29" s="164" t="s">
        <v>26</v>
      </c>
      <c r="G29" s="164" t="s">
        <v>26</v>
      </c>
      <c r="H29" s="183" t="s">
        <v>26</v>
      </c>
      <c r="I29" s="46">
        <v>84</v>
      </c>
      <c r="J29" s="182">
        <f t="shared" si="0"/>
        <v>84</v>
      </c>
      <c r="K29" s="164" t="str">
        <f t="shared" si="1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181"/>
      <c r="C30" s="43" t="s">
        <v>56</v>
      </c>
      <c r="D30" s="43" t="s">
        <v>57</v>
      </c>
      <c r="E30" s="182" t="s">
        <v>26</v>
      </c>
      <c r="F30" s="164" t="s">
        <v>26</v>
      </c>
      <c r="G30" s="164" t="s">
        <v>26</v>
      </c>
      <c r="H30" s="183" t="s">
        <v>26</v>
      </c>
      <c r="I30" s="43">
        <v>88</v>
      </c>
      <c r="J30" s="182">
        <f t="shared" si="0"/>
        <v>88</v>
      </c>
      <c r="K30" s="164" t="str">
        <f t="shared" si="1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181"/>
      <c r="C31" s="46" t="s">
        <v>58</v>
      </c>
      <c r="D31" s="46" t="s">
        <v>59</v>
      </c>
      <c r="E31" s="182" t="s">
        <v>26</v>
      </c>
      <c r="F31" s="164" t="s">
        <v>26</v>
      </c>
      <c r="G31" s="164" t="s">
        <v>26</v>
      </c>
      <c r="H31" s="183" t="s">
        <v>26</v>
      </c>
      <c r="I31" s="46">
        <v>91</v>
      </c>
      <c r="J31" s="182">
        <f t="shared" si="0"/>
        <v>91</v>
      </c>
      <c r="K31" s="164" t="str">
        <f t="shared" si="1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181"/>
      <c r="C32" s="43" t="s">
        <v>60</v>
      </c>
      <c r="D32" s="43" t="s">
        <v>61</v>
      </c>
      <c r="E32" s="182" t="s">
        <v>26</v>
      </c>
      <c r="F32" s="164" t="s">
        <v>26</v>
      </c>
      <c r="G32" s="164" t="s">
        <v>26</v>
      </c>
      <c r="H32" s="183" t="s">
        <v>26</v>
      </c>
      <c r="I32" s="43">
        <v>88</v>
      </c>
      <c r="J32" s="182">
        <f t="shared" si="0"/>
        <v>88</v>
      </c>
      <c r="K32" s="164" t="str">
        <f t="shared" si="1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181"/>
      <c r="C33" s="46" t="s">
        <v>62</v>
      </c>
      <c r="D33" s="46" t="s">
        <v>63</v>
      </c>
      <c r="E33" s="182" t="s">
        <v>26</v>
      </c>
      <c r="F33" s="164" t="s">
        <v>26</v>
      </c>
      <c r="G33" s="164" t="s">
        <v>26</v>
      </c>
      <c r="H33" s="183" t="s">
        <v>26</v>
      </c>
      <c r="I33" s="46">
        <v>77</v>
      </c>
      <c r="J33" s="182">
        <f t="shared" si="0"/>
        <v>77</v>
      </c>
      <c r="K33" s="164" t="str">
        <f t="shared" si="1"/>
        <v>Y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181"/>
      <c r="C34" s="43" t="s">
        <v>64</v>
      </c>
      <c r="D34" s="43" t="s">
        <v>65</v>
      </c>
      <c r="E34" s="182" t="s">
        <v>26</v>
      </c>
      <c r="F34" s="164" t="s">
        <v>26</v>
      </c>
      <c r="G34" s="164" t="s">
        <v>26</v>
      </c>
      <c r="H34" s="183" t="s">
        <v>26</v>
      </c>
      <c r="I34" s="43">
        <v>77</v>
      </c>
      <c r="J34" s="182">
        <f t="shared" si="0"/>
        <v>77</v>
      </c>
      <c r="K34" s="164" t="str">
        <f t="shared" si="1"/>
        <v>Y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181"/>
      <c r="C35" s="46" t="s">
        <v>66</v>
      </c>
      <c r="D35" s="46" t="s">
        <v>67</v>
      </c>
      <c r="E35" s="182" t="s">
        <v>197</v>
      </c>
      <c r="F35" s="164" t="s">
        <v>26</v>
      </c>
      <c r="G35" s="164" t="s">
        <v>26</v>
      </c>
      <c r="H35" s="183" t="s">
        <v>26</v>
      </c>
      <c r="I35" s="46">
        <v>67</v>
      </c>
      <c r="J35" s="182">
        <f t="shared" si="0"/>
        <v>67</v>
      </c>
      <c r="K35" s="164" t="str">
        <f t="shared" si="1"/>
        <v>Y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181"/>
      <c r="C36" s="43" t="s">
        <v>68</v>
      </c>
      <c r="D36" s="43" t="s">
        <v>69</v>
      </c>
      <c r="E36" s="182" t="s">
        <v>26</v>
      </c>
      <c r="F36" s="164" t="s">
        <v>26</v>
      </c>
      <c r="G36" s="164" t="s">
        <v>26</v>
      </c>
      <c r="H36" s="183" t="s">
        <v>26</v>
      </c>
      <c r="I36" s="43">
        <v>87</v>
      </c>
      <c r="J36" s="182">
        <f t="shared" si="0"/>
        <v>87</v>
      </c>
      <c r="K36" s="164" t="str">
        <f t="shared" si="1"/>
        <v>Y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181"/>
      <c r="C37" s="46" t="s">
        <v>70</v>
      </c>
      <c r="D37" s="46" t="s">
        <v>71</v>
      </c>
      <c r="E37" s="182" t="s">
        <v>26</v>
      </c>
      <c r="F37" s="164" t="s">
        <v>26</v>
      </c>
      <c r="G37" s="164" t="s">
        <v>26</v>
      </c>
      <c r="H37" s="183" t="s">
        <v>26</v>
      </c>
      <c r="I37" s="46">
        <v>75</v>
      </c>
      <c r="J37" s="182">
        <f t="shared" si="0"/>
        <v>75</v>
      </c>
      <c r="K37" s="164" t="str">
        <f t="shared" si="1"/>
        <v>Y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181"/>
      <c r="C38" s="43" t="s">
        <v>72</v>
      </c>
      <c r="D38" s="43" t="s">
        <v>73</v>
      </c>
      <c r="E38" s="182" t="s">
        <v>26</v>
      </c>
      <c r="F38" s="164" t="s">
        <v>26</v>
      </c>
      <c r="G38" s="164" t="s">
        <v>26</v>
      </c>
      <c r="H38" s="183" t="s">
        <v>26</v>
      </c>
      <c r="I38" s="43">
        <v>73</v>
      </c>
      <c r="J38" s="182">
        <f t="shared" si="0"/>
        <v>73</v>
      </c>
      <c r="K38" s="164" t="str">
        <f t="shared" si="1"/>
        <v>Y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181"/>
      <c r="C39" s="46" t="s">
        <v>74</v>
      </c>
      <c r="D39" s="46" t="s">
        <v>75</v>
      </c>
      <c r="E39" s="182" t="s">
        <v>26</v>
      </c>
      <c r="F39" s="164" t="s">
        <v>26</v>
      </c>
      <c r="G39" s="164" t="s">
        <v>26</v>
      </c>
      <c r="H39" s="183" t="s">
        <v>26</v>
      </c>
      <c r="I39" s="46">
        <v>78</v>
      </c>
      <c r="J39" s="182">
        <f t="shared" si="0"/>
        <v>78</v>
      </c>
      <c r="K39" s="164" t="str">
        <f t="shared" si="1"/>
        <v>Y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3.5" customHeight="1">
      <c r="A40" s="57"/>
      <c r="B40" s="181"/>
      <c r="C40" s="195"/>
      <c r="D40" s="196"/>
      <c r="E40" s="182"/>
      <c r="F40" s="164"/>
      <c r="G40" s="164"/>
      <c r="H40" s="183"/>
      <c r="I40" s="46"/>
      <c r="J40" s="182"/>
      <c r="K40" s="164"/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3.5" customHeight="1">
      <c r="A41" s="57"/>
      <c r="B41" s="181"/>
      <c r="C41" s="195"/>
      <c r="D41" s="196"/>
      <c r="E41" s="182"/>
      <c r="F41" s="164"/>
      <c r="G41" s="164"/>
      <c r="H41" s="183"/>
      <c r="I41" s="46"/>
      <c r="J41" s="182"/>
      <c r="K41" s="164"/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15.5" customHeight="1">
      <c r="A42" s="337" t="s">
        <v>76</v>
      </c>
      <c r="B42" s="332"/>
      <c r="C42" s="77">
        <f>COUNTA(A19:A39)</f>
        <v>21</v>
      </c>
      <c r="D42" s="176"/>
      <c r="E42" s="160">
        <f t="shared" ref="E42:H42" si="2">COUNTIF(E19:E39,"Y")</f>
        <v>18</v>
      </c>
      <c r="F42" s="160">
        <f t="shared" si="2"/>
        <v>20</v>
      </c>
      <c r="G42" s="160">
        <f t="shared" si="2"/>
        <v>20</v>
      </c>
      <c r="H42" s="160">
        <f t="shared" si="2"/>
        <v>18</v>
      </c>
      <c r="I42" s="160"/>
      <c r="J42" s="160"/>
      <c r="K42" s="160">
        <f>COUNTIF(K19:K39,"Y")</f>
        <v>19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87.75" customHeight="1">
      <c r="A43" s="383" t="s">
        <v>77</v>
      </c>
      <c r="B43" s="334"/>
      <c r="C43" s="77">
        <v>21</v>
      </c>
      <c r="D43" s="177" t="s">
        <v>78</v>
      </c>
      <c r="E43" s="160">
        <f>(E42/C43)*100</f>
        <v>85.714285714285708</v>
      </c>
      <c r="F43" s="160">
        <f>(F42/C43)*100</f>
        <v>95.238095238095227</v>
      </c>
      <c r="G43" s="160">
        <f>(G42/C43)*100</f>
        <v>95.238095238095227</v>
      </c>
      <c r="H43" s="160">
        <f>(H42/C43)*100</f>
        <v>85.714285714285708</v>
      </c>
      <c r="I43" s="160"/>
      <c r="J43" s="160"/>
      <c r="K43" s="160">
        <f>(K42/C43)*100</f>
        <v>90.476190476190482</v>
      </c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39.75" customHeight="1">
      <c r="A44" s="57"/>
      <c r="B44" s="58"/>
      <c r="C44" s="58"/>
      <c r="D44" s="178"/>
      <c r="E44" s="179" t="str">
        <f t="shared" ref="E44:K44" si="3">IF(E43&lt;=0,"",IF((E43&gt;=60),"Attained","Not-Attained"))</f>
        <v>Attained</v>
      </c>
      <c r="F44" s="179" t="str">
        <f t="shared" si="3"/>
        <v>Attained</v>
      </c>
      <c r="G44" s="179" t="str">
        <f t="shared" si="3"/>
        <v>Attained</v>
      </c>
      <c r="H44" s="179" t="str">
        <f t="shared" si="3"/>
        <v>Attained</v>
      </c>
      <c r="I44" s="160" t="str">
        <f t="shared" si="3"/>
        <v/>
      </c>
      <c r="J44" s="160" t="str">
        <f t="shared" si="3"/>
        <v/>
      </c>
      <c r="K44" s="160" t="str">
        <f t="shared" si="3"/>
        <v>Attained</v>
      </c>
      <c r="L44" s="329"/>
      <c r="M44" s="329"/>
      <c r="N44" s="166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178"/>
      <c r="E45" s="160"/>
      <c r="F45" s="160"/>
      <c r="G45" s="160"/>
      <c r="H45" s="160"/>
      <c r="I45" s="160"/>
      <c r="J45" s="160"/>
      <c r="K45" s="160"/>
      <c r="L45" s="329"/>
      <c r="M45" s="329"/>
      <c r="N45" s="166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178"/>
      <c r="E46" s="169">
        <v>3</v>
      </c>
      <c r="F46" s="169">
        <v>3</v>
      </c>
      <c r="G46" s="169">
        <v>3</v>
      </c>
      <c r="H46" s="169">
        <v>3</v>
      </c>
      <c r="I46" s="160"/>
      <c r="J46" s="160"/>
      <c r="K46" s="169">
        <v>3</v>
      </c>
      <c r="L46" s="330"/>
      <c r="M46" s="330"/>
      <c r="N46" s="170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59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60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" customHeight="1">
      <c r="A53" s="57"/>
      <c r="B53" s="58"/>
      <c r="C53" s="58"/>
      <c r="D53" s="59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" customHeight="1">
      <c r="A54" s="57"/>
      <c r="B54" s="58"/>
      <c r="C54" s="58"/>
      <c r="D54" s="59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4.2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4.25" customHeight="1">
      <c r="A118" s="57"/>
      <c r="B118" s="61"/>
      <c r="C118" s="61"/>
      <c r="D118" s="61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57"/>
      <c r="B119" s="61"/>
      <c r="C119" s="61"/>
      <c r="D119" s="61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4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4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4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3"/>
      <c r="C130" s="63"/>
      <c r="D130" s="6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6"/>
      <c r="C132" s="66"/>
      <c r="D132" s="67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4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4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3.5" customHeight="1">
      <c r="A142" s="62"/>
      <c r="B142" s="63"/>
      <c r="C142" s="63"/>
      <c r="D142" s="64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3.5" customHeight="1">
      <c r="A143" s="62"/>
      <c r="B143" s="63"/>
      <c r="C143" s="63"/>
      <c r="D143" s="6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0"/>
      <c r="D152" s="71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0"/>
      <c r="D153" s="71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/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/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146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147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148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149</v>
      </c>
      <c r="B161" s="69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150</v>
      </c>
      <c r="B162" s="69"/>
      <c r="C162" s="72"/>
      <c r="D162" s="73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68">
        <v>151</v>
      </c>
      <c r="B163" s="74"/>
      <c r="C163" s="72"/>
      <c r="D163" s="73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68">
        <v>152</v>
      </c>
      <c r="B164" s="69"/>
      <c r="C164" s="72"/>
      <c r="D164" s="73"/>
      <c r="E164" s="75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6.5" customHeight="1">
      <c r="A165" s="68">
        <v>153</v>
      </c>
      <c r="B165" s="69"/>
      <c r="C165" s="72"/>
      <c r="D165" s="73"/>
      <c r="E165" s="75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80.25" customHeight="1">
      <c r="A166" s="76"/>
      <c r="B166" s="335" t="s">
        <v>76</v>
      </c>
      <c r="C166" s="336"/>
      <c r="D166" s="77">
        <f>COUNTA(D19:D165)</f>
        <v>22</v>
      </c>
      <c r="E166" s="78" t="s">
        <v>80</v>
      </c>
      <c r="F166" s="79" t="e">
        <f>COUNTIF(#REF!,"3")</f>
        <v>#REF!</v>
      </c>
      <c r="G166" s="79" t="s">
        <v>81</v>
      </c>
      <c r="H166" s="78" t="e">
        <f>COUNTIF(#REF!,"2")</f>
        <v>#REF!</v>
      </c>
      <c r="I166" s="79" t="s">
        <v>82</v>
      </c>
      <c r="J166" s="78" t="e">
        <f>COUNTIF(#REF!,"1")</f>
        <v>#REF!</v>
      </c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72" customHeight="1">
      <c r="A167" s="80"/>
      <c r="B167" s="337" t="s">
        <v>77</v>
      </c>
      <c r="C167" s="332"/>
      <c r="D167" s="77" t="e">
        <f>COUNTIF(#REF!,"&gt;0")</f>
        <v>#REF!</v>
      </c>
      <c r="E167" s="81" t="s">
        <v>78</v>
      </c>
      <c r="F167" s="82" t="e">
        <f>F166/D167*100</f>
        <v>#REF!</v>
      </c>
      <c r="G167" s="83" t="s">
        <v>83</v>
      </c>
      <c r="H167" s="82" t="e">
        <f>H166/D167*100</f>
        <v>#REF!</v>
      </c>
      <c r="I167" s="83" t="s">
        <v>84</v>
      </c>
      <c r="J167" s="82" t="e">
        <f>J166/D167*100</f>
        <v>#REF!</v>
      </c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21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  <row r="1008" spans="1:26" ht="12.75" customHeight="1">
      <c r="A1008" s="8"/>
      <c r="B1008" s="8"/>
      <c r="C1008" s="75"/>
      <c r="D1008" s="84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</row>
    <row r="1009" spans="1:26" ht="12.75" customHeight="1">
      <c r="A1009" s="8"/>
      <c r="B1009" s="8"/>
      <c r="C1009" s="75"/>
      <c r="D1009" s="84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</row>
  </sheetData>
  <mergeCells count="29">
    <mergeCell ref="L19:L46"/>
    <mergeCell ref="M19:M46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2:B42"/>
    <mergeCell ref="A43:B43"/>
    <mergeCell ref="B166:C166"/>
    <mergeCell ref="B167:C167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294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2</v>
      </c>
      <c r="G6" s="102">
        <v>3</v>
      </c>
      <c r="H6" s="102">
        <v>3</v>
      </c>
      <c r="I6" s="102">
        <v>3</v>
      </c>
      <c r="J6" s="102">
        <v>3</v>
      </c>
      <c r="K6" s="102">
        <v>3</v>
      </c>
      <c r="L6" s="102">
        <v>2</v>
      </c>
      <c r="M6" s="102">
        <v>2</v>
      </c>
      <c r="N6" s="102">
        <v>2</v>
      </c>
      <c r="O6" s="102">
        <v>2</v>
      </c>
      <c r="P6" s="102">
        <v>3</v>
      </c>
      <c r="Q6" s="102">
        <v>3</v>
      </c>
      <c r="R6" s="102">
        <v>3</v>
      </c>
      <c r="S6" s="102">
        <v>2</v>
      </c>
    </row>
    <row r="7" spans="2:19" ht="15.75" customHeight="1">
      <c r="D7" s="100" t="s">
        <v>105</v>
      </c>
      <c r="E7" s="103">
        <v>3</v>
      </c>
      <c r="F7" s="104">
        <v>2</v>
      </c>
      <c r="G7" s="104">
        <v>3</v>
      </c>
      <c r="H7" s="104">
        <v>3</v>
      </c>
      <c r="I7" s="104">
        <v>3</v>
      </c>
      <c r="J7" s="104">
        <v>3</v>
      </c>
      <c r="K7" s="104">
        <v>3</v>
      </c>
      <c r="L7" s="104">
        <v>2</v>
      </c>
      <c r="M7" s="104">
        <v>3</v>
      </c>
      <c r="N7" s="104">
        <v>2</v>
      </c>
      <c r="O7" s="104">
        <v>2</v>
      </c>
      <c r="P7" s="104">
        <v>3</v>
      </c>
      <c r="Q7" s="104">
        <v>3</v>
      </c>
      <c r="R7" s="104">
        <v>3</v>
      </c>
      <c r="S7" s="104">
        <v>3</v>
      </c>
    </row>
    <row r="8" spans="2:19" ht="15.75" customHeight="1">
      <c r="D8" s="100" t="s">
        <v>106</v>
      </c>
      <c r="E8" s="103">
        <v>3</v>
      </c>
      <c r="F8" s="104">
        <v>2</v>
      </c>
      <c r="G8" s="104">
        <v>3</v>
      </c>
      <c r="H8" s="104">
        <v>3</v>
      </c>
      <c r="I8" s="104">
        <v>3</v>
      </c>
      <c r="J8" s="104">
        <v>2</v>
      </c>
      <c r="K8" s="104">
        <v>3</v>
      </c>
      <c r="L8" s="104">
        <v>2</v>
      </c>
      <c r="M8" s="104">
        <v>3</v>
      </c>
      <c r="N8" s="104">
        <v>2</v>
      </c>
      <c r="O8" s="104">
        <v>3</v>
      </c>
      <c r="P8" s="104">
        <v>3</v>
      </c>
      <c r="Q8" s="104">
        <v>3</v>
      </c>
      <c r="R8" s="104">
        <v>3</v>
      </c>
      <c r="S8" s="104">
        <v>3</v>
      </c>
    </row>
    <row r="9" spans="2:19" ht="15.75" customHeight="1">
      <c r="D9" s="100" t="s">
        <v>107</v>
      </c>
      <c r="E9" s="103">
        <v>3</v>
      </c>
      <c r="F9" s="104">
        <v>2</v>
      </c>
      <c r="G9" s="104">
        <v>3</v>
      </c>
      <c r="H9" s="104">
        <v>3</v>
      </c>
      <c r="I9" s="104">
        <v>3</v>
      </c>
      <c r="J9" s="104">
        <v>2</v>
      </c>
      <c r="K9" s="104">
        <v>3</v>
      </c>
      <c r="L9" s="104">
        <v>3</v>
      </c>
      <c r="M9" s="104">
        <v>3</v>
      </c>
      <c r="N9" s="104">
        <v>2</v>
      </c>
      <c r="O9" s="104">
        <v>3</v>
      </c>
      <c r="P9" s="104">
        <v>3</v>
      </c>
      <c r="Q9" s="104">
        <v>3</v>
      </c>
      <c r="R9" s="104">
        <v>3</v>
      </c>
      <c r="S9" s="104">
        <v>3</v>
      </c>
    </row>
    <row r="10" spans="2:19" ht="15.75" customHeight="1">
      <c r="B10" s="85" t="s">
        <v>108</v>
      </c>
      <c r="D10" s="106" t="s">
        <v>109</v>
      </c>
      <c r="E10" s="184">
        <v>3</v>
      </c>
      <c r="F10" s="185">
        <v>2</v>
      </c>
      <c r="G10" s="185">
        <v>3</v>
      </c>
      <c r="H10" s="185">
        <v>3</v>
      </c>
      <c r="I10" s="185">
        <v>3</v>
      </c>
      <c r="J10" s="185">
        <v>2.5</v>
      </c>
      <c r="K10" s="185">
        <v>3</v>
      </c>
      <c r="L10" s="185">
        <v>2.25</v>
      </c>
      <c r="M10" s="185">
        <v>2.75</v>
      </c>
      <c r="N10" s="185">
        <v>2</v>
      </c>
      <c r="O10" s="185">
        <v>2.5</v>
      </c>
      <c r="P10" s="185">
        <v>3</v>
      </c>
      <c r="Q10" s="185">
        <v>3</v>
      </c>
      <c r="R10" s="185">
        <v>3</v>
      </c>
      <c r="S10" s="185">
        <v>2.75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DSEA1!N19</f>
        <v>3</v>
      </c>
      <c r="D15" s="100" t="s">
        <v>104</v>
      </c>
      <c r="E15" s="108">
        <f t="shared" ref="E15:S15" si="0">($C$15*E6/3)</f>
        <v>3</v>
      </c>
      <c r="F15" s="108">
        <f t="shared" si="0"/>
        <v>2</v>
      </c>
      <c r="G15" s="108">
        <f t="shared" si="0"/>
        <v>3</v>
      </c>
      <c r="H15" s="108">
        <f t="shared" si="0"/>
        <v>3</v>
      </c>
      <c r="I15" s="108">
        <f t="shared" si="0"/>
        <v>3</v>
      </c>
      <c r="J15" s="108">
        <f t="shared" si="0"/>
        <v>3</v>
      </c>
      <c r="K15" s="108">
        <f t="shared" si="0"/>
        <v>3</v>
      </c>
      <c r="L15" s="108">
        <f t="shared" si="0"/>
        <v>2</v>
      </c>
      <c r="M15" s="108">
        <f t="shared" si="0"/>
        <v>2</v>
      </c>
      <c r="N15" s="108">
        <f t="shared" si="0"/>
        <v>2</v>
      </c>
      <c r="O15" s="108">
        <f t="shared" si="0"/>
        <v>2</v>
      </c>
      <c r="P15" s="108">
        <f t="shared" si="0"/>
        <v>3</v>
      </c>
      <c r="Q15" s="108">
        <f t="shared" si="0"/>
        <v>3</v>
      </c>
      <c r="R15" s="108">
        <f t="shared" si="0"/>
        <v>3</v>
      </c>
      <c r="S15" s="108">
        <f t="shared" si="0"/>
        <v>2</v>
      </c>
    </row>
    <row r="16" spans="2:19" ht="15.75" customHeight="1">
      <c r="D16" s="100" t="s">
        <v>105</v>
      </c>
      <c r="E16" s="108">
        <f t="shared" ref="E16:S16" si="1">($C$15*E7/3)</f>
        <v>3</v>
      </c>
      <c r="F16" s="108">
        <f t="shared" si="1"/>
        <v>2</v>
      </c>
      <c r="G16" s="108">
        <f t="shared" si="1"/>
        <v>3</v>
      </c>
      <c r="H16" s="108">
        <f t="shared" si="1"/>
        <v>3</v>
      </c>
      <c r="I16" s="108">
        <f t="shared" si="1"/>
        <v>3</v>
      </c>
      <c r="J16" s="108">
        <f t="shared" si="1"/>
        <v>3</v>
      </c>
      <c r="K16" s="108">
        <f t="shared" si="1"/>
        <v>3</v>
      </c>
      <c r="L16" s="108">
        <f t="shared" si="1"/>
        <v>2</v>
      </c>
      <c r="M16" s="108">
        <f t="shared" si="1"/>
        <v>3</v>
      </c>
      <c r="N16" s="108">
        <f t="shared" si="1"/>
        <v>2</v>
      </c>
      <c r="O16" s="108">
        <f t="shared" si="1"/>
        <v>2</v>
      </c>
      <c r="P16" s="108">
        <f t="shared" si="1"/>
        <v>3</v>
      </c>
      <c r="Q16" s="108">
        <f t="shared" si="1"/>
        <v>3</v>
      </c>
      <c r="R16" s="108">
        <f t="shared" si="1"/>
        <v>3</v>
      </c>
      <c r="S16" s="108">
        <f t="shared" si="1"/>
        <v>3</v>
      </c>
    </row>
    <row r="17" spans="2:19" ht="15.75" customHeight="1">
      <c r="D17" s="100" t="s">
        <v>106</v>
      </c>
      <c r="E17" s="108">
        <f t="shared" ref="E17:S17" si="2">($C$15*E8/3)</f>
        <v>3</v>
      </c>
      <c r="F17" s="108">
        <f t="shared" si="2"/>
        <v>2</v>
      </c>
      <c r="G17" s="108">
        <f t="shared" si="2"/>
        <v>3</v>
      </c>
      <c r="H17" s="108">
        <f t="shared" si="2"/>
        <v>3</v>
      </c>
      <c r="I17" s="108">
        <f t="shared" si="2"/>
        <v>3</v>
      </c>
      <c r="J17" s="108">
        <f t="shared" si="2"/>
        <v>2</v>
      </c>
      <c r="K17" s="108">
        <f t="shared" si="2"/>
        <v>3</v>
      </c>
      <c r="L17" s="108">
        <f t="shared" si="2"/>
        <v>2</v>
      </c>
      <c r="M17" s="108">
        <f t="shared" si="2"/>
        <v>3</v>
      </c>
      <c r="N17" s="108">
        <f t="shared" si="2"/>
        <v>2</v>
      </c>
      <c r="O17" s="108">
        <f t="shared" si="2"/>
        <v>3</v>
      </c>
      <c r="P17" s="108">
        <f t="shared" si="2"/>
        <v>3</v>
      </c>
      <c r="Q17" s="108">
        <f t="shared" si="2"/>
        <v>3</v>
      </c>
      <c r="R17" s="108">
        <f t="shared" si="2"/>
        <v>3</v>
      </c>
      <c r="S17" s="108">
        <f t="shared" si="2"/>
        <v>3</v>
      </c>
    </row>
    <row r="18" spans="2:19" ht="15.75" customHeight="1">
      <c r="D18" s="100" t="s">
        <v>107</v>
      </c>
      <c r="E18" s="108">
        <f t="shared" ref="E18:S18" si="3">($C$15*E9/3)</f>
        <v>3</v>
      </c>
      <c r="F18" s="108">
        <f t="shared" si="3"/>
        <v>2</v>
      </c>
      <c r="G18" s="108">
        <f t="shared" si="3"/>
        <v>3</v>
      </c>
      <c r="H18" s="108">
        <f t="shared" si="3"/>
        <v>3</v>
      </c>
      <c r="I18" s="108">
        <f t="shared" si="3"/>
        <v>3</v>
      </c>
      <c r="J18" s="108">
        <f t="shared" si="3"/>
        <v>2</v>
      </c>
      <c r="K18" s="108">
        <f t="shared" si="3"/>
        <v>3</v>
      </c>
      <c r="L18" s="108">
        <f t="shared" si="3"/>
        <v>3</v>
      </c>
      <c r="M18" s="108">
        <f t="shared" si="3"/>
        <v>3</v>
      </c>
      <c r="N18" s="108">
        <f t="shared" si="3"/>
        <v>2</v>
      </c>
      <c r="O18" s="108">
        <f t="shared" si="3"/>
        <v>3</v>
      </c>
      <c r="P18" s="108">
        <f t="shared" si="3"/>
        <v>3</v>
      </c>
      <c r="Q18" s="108">
        <f t="shared" si="3"/>
        <v>3</v>
      </c>
      <c r="R18" s="108">
        <f t="shared" si="3"/>
        <v>3</v>
      </c>
      <c r="S18" s="108">
        <f t="shared" si="3"/>
        <v>3</v>
      </c>
    </row>
    <row r="19" spans="2:19" ht="15.75" customHeight="1">
      <c r="D19" s="106" t="s">
        <v>109</v>
      </c>
      <c r="E19" s="107">
        <f t="shared" ref="E19:S19" si="4">IFERROR(AVERAGEIF(E15:E18,"&lt;&gt;0",E15:E18),0)</f>
        <v>3</v>
      </c>
      <c r="F19" s="107">
        <f t="shared" si="4"/>
        <v>2</v>
      </c>
      <c r="G19" s="107">
        <f t="shared" si="4"/>
        <v>3</v>
      </c>
      <c r="H19" s="107">
        <f t="shared" si="4"/>
        <v>3</v>
      </c>
      <c r="I19" s="107">
        <f t="shared" si="4"/>
        <v>3</v>
      </c>
      <c r="J19" s="107">
        <f t="shared" si="4"/>
        <v>2.5</v>
      </c>
      <c r="K19" s="107">
        <f t="shared" si="4"/>
        <v>3</v>
      </c>
      <c r="L19" s="107">
        <f t="shared" si="4"/>
        <v>2.25</v>
      </c>
      <c r="M19" s="107">
        <f t="shared" si="4"/>
        <v>2.75</v>
      </c>
      <c r="N19" s="107">
        <f t="shared" si="4"/>
        <v>2</v>
      </c>
      <c r="O19" s="107">
        <f t="shared" si="4"/>
        <v>2.5</v>
      </c>
      <c r="P19" s="107">
        <f t="shared" si="4"/>
        <v>3</v>
      </c>
      <c r="Q19" s="107">
        <f t="shared" si="4"/>
        <v>3</v>
      </c>
      <c r="R19" s="107">
        <f t="shared" si="4"/>
        <v>3</v>
      </c>
      <c r="S19" s="107">
        <f t="shared" si="4"/>
        <v>2.75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5">E10</f>
        <v>3</v>
      </c>
      <c r="F22" s="112">
        <f t="shared" si="5"/>
        <v>2</v>
      </c>
      <c r="G22" s="112">
        <f t="shared" si="5"/>
        <v>3</v>
      </c>
      <c r="H22" s="112">
        <f t="shared" si="5"/>
        <v>3</v>
      </c>
      <c r="I22" s="112">
        <f t="shared" si="5"/>
        <v>3</v>
      </c>
      <c r="J22" s="112">
        <f t="shared" si="5"/>
        <v>2.5</v>
      </c>
      <c r="K22" s="112">
        <f t="shared" si="5"/>
        <v>3</v>
      </c>
      <c r="L22" s="112">
        <f t="shared" si="5"/>
        <v>2.25</v>
      </c>
      <c r="M22" s="112">
        <f t="shared" si="5"/>
        <v>2.75</v>
      </c>
      <c r="N22" s="112">
        <f t="shared" si="5"/>
        <v>2</v>
      </c>
      <c r="O22" s="112">
        <f t="shared" si="5"/>
        <v>2.5</v>
      </c>
      <c r="P22" s="112">
        <f t="shared" si="5"/>
        <v>3</v>
      </c>
      <c r="Q22" s="112">
        <f t="shared" si="5"/>
        <v>3</v>
      </c>
      <c r="R22" s="112">
        <f t="shared" si="5"/>
        <v>3</v>
      </c>
      <c r="S22" s="112">
        <f t="shared" si="5"/>
        <v>2.75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6">E19</f>
        <v>3</v>
      </c>
      <c r="F23" s="114">
        <f t="shared" si="6"/>
        <v>2</v>
      </c>
      <c r="G23" s="114">
        <f t="shared" si="6"/>
        <v>3</v>
      </c>
      <c r="H23" s="114">
        <f t="shared" si="6"/>
        <v>3</v>
      </c>
      <c r="I23" s="114">
        <f t="shared" si="6"/>
        <v>3</v>
      </c>
      <c r="J23" s="114">
        <f t="shared" si="6"/>
        <v>2.5</v>
      </c>
      <c r="K23" s="114">
        <f t="shared" si="6"/>
        <v>3</v>
      </c>
      <c r="L23" s="114">
        <f t="shared" si="6"/>
        <v>2.25</v>
      </c>
      <c r="M23" s="114">
        <f t="shared" si="6"/>
        <v>2.75</v>
      </c>
      <c r="N23" s="114">
        <f t="shared" si="6"/>
        <v>2</v>
      </c>
      <c r="O23" s="114">
        <f t="shared" si="6"/>
        <v>2.5</v>
      </c>
      <c r="P23" s="114">
        <f t="shared" si="6"/>
        <v>3</v>
      </c>
      <c r="Q23" s="114">
        <f t="shared" si="6"/>
        <v>3</v>
      </c>
      <c r="R23" s="114">
        <f t="shared" si="6"/>
        <v>3</v>
      </c>
      <c r="S23" s="114">
        <f t="shared" si="6"/>
        <v>2.75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7">E22-E23</f>
        <v>0</v>
      </c>
      <c r="F25" s="109">
        <f t="shared" si="7"/>
        <v>0</v>
      </c>
      <c r="G25" s="109">
        <f t="shared" si="7"/>
        <v>0</v>
      </c>
      <c r="H25" s="109">
        <f t="shared" si="7"/>
        <v>0</v>
      </c>
      <c r="I25" s="109">
        <f t="shared" si="7"/>
        <v>0</v>
      </c>
      <c r="J25" s="109">
        <f t="shared" si="7"/>
        <v>0</v>
      </c>
      <c r="K25" s="109">
        <f t="shared" si="7"/>
        <v>0</v>
      </c>
      <c r="L25" s="109">
        <f t="shared" si="7"/>
        <v>0</v>
      </c>
      <c r="M25" s="109">
        <f t="shared" si="7"/>
        <v>0</v>
      </c>
      <c r="N25" s="109">
        <f t="shared" si="7"/>
        <v>0</v>
      </c>
      <c r="O25" s="109">
        <f t="shared" si="7"/>
        <v>0</v>
      </c>
      <c r="P25" s="109">
        <f t="shared" si="7"/>
        <v>0</v>
      </c>
      <c r="Q25" s="109">
        <f t="shared" si="7"/>
        <v>0</v>
      </c>
      <c r="R25" s="109">
        <f t="shared" si="7"/>
        <v>0</v>
      </c>
      <c r="S25" s="109">
        <f t="shared" si="7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Z995"/>
  <sheetViews>
    <sheetView workbookViewId="0">
      <selection activeCell="D2" sqref="D2"/>
    </sheetView>
  </sheetViews>
  <sheetFormatPr defaultColWidth="14.44140625" defaultRowHeight="15" customHeight="1"/>
  <cols>
    <col min="1" max="1" width="6.109375" customWidth="1"/>
    <col min="2" max="2" width="2.109375" customWidth="1"/>
    <col min="3" max="3" width="13.33203125" customWidth="1"/>
    <col min="4" max="4" width="17.33203125" customWidth="1"/>
    <col min="5" max="5" width="10.6640625" customWidth="1"/>
    <col min="6" max="6" width="10" customWidth="1"/>
    <col min="7" max="7" width="10.88671875" customWidth="1"/>
    <col min="8" max="8" width="9.88671875" customWidth="1"/>
    <col min="9" max="9" width="5.109375" customWidth="1"/>
    <col min="10" max="10" width="5.6640625" customWidth="1"/>
    <col min="11" max="11" width="7.77734375" customWidth="1"/>
    <col min="12" max="12" width="7.5546875" customWidth="1"/>
    <col min="13" max="13" width="6.88671875" customWidth="1"/>
    <col min="14" max="14" width="8.10937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2" width="9.109375" customWidth="1"/>
    <col min="23" max="26" width="8" customWidth="1"/>
  </cols>
  <sheetData>
    <row r="1" spans="1:26" ht="15" customHeight="1">
      <c r="A1" s="8"/>
      <c r="B1" s="386" t="s">
        <v>192</v>
      </c>
      <c r="C1" s="332"/>
      <c r="D1" s="152" t="s">
        <v>158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190"/>
      <c r="O1" s="190"/>
      <c r="P1" s="190"/>
      <c r="Q1" s="190"/>
      <c r="R1" s="190"/>
      <c r="S1" s="197"/>
      <c r="T1" s="197"/>
      <c r="U1" s="197"/>
      <c r="V1" s="198"/>
      <c r="W1" s="8"/>
      <c r="X1" s="8"/>
      <c r="Y1" s="8"/>
      <c r="Z1" s="8"/>
    </row>
    <row r="2" spans="1:26" ht="24" customHeight="1">
      <c r="A2" s="8"/>
      <c r="B2" s="384" t="s">
        <v>2</v>
      </c>
      <c r="C2" s="332"/>
      <c r="D2" s="199" t="s">
        <v>295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200"/>
      <c r="O2" s="198"/>
      <c r="P2" s="198"/>
      <c r="Q2" s="198"/>
      <c r="R2" s="198"/>
      <c r="S2" s="198"/>
      <c r="T2" s="198"/>
      <c r="U2" s="198"/>
      <c r="V2" s="198"/>
      <c r="W2" s="8"/>
      <c r="X2" s="8"/>
      <c r="Y2" s="8"/>
      <c r="Z2" s="8"/>
    </row>
    <row r="3" spans="1:26" ht="27.75" customHeight="1">
      <c r="A3" s="8"/>
      <c r="B3" s="387" t="s">
        <v>5</v>
      </c>
      <c r="C3" s="332"/>
      <c r="D3" s="15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33" customHeight="1">
      <c r="A4" s="8"/>
      <c r="B4" s="384" t="s">
        <v>8</v>
      </c>
      <c r="C4" s="332"/>
      <c r="D4" s="152" t="s">
        <v>283</v>
      </c>
      <c r="E4" s="201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5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9" t="s">
        <v>13</v>
      </c>
      <c r="E6" s="202"/>
      <c r="F6" s="202"/>
      <c r="G6" s="202"/>
      <c r="H6" s="202"/>
      <c r="I6" s="202"/>
      <c r="J6" s="191"/>
      <c r="K6" s="191"/>
      <c r="L6" s="191"/>
      <c r="M6" s="191" t="str">
        <f>IFERROR(SUM(M1:M5)/COUNT(M1:M5),"")</f>
        <v/>
      </c>
      <c r="N6" s="198"/>
      <c r="O6" s="19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203"/>
      <c r="C7" s="203"/>
      <c r="D7" s="152"/>
      <c r="E7" s="190"/>
      <c r="F7" s="191"/>
      <c r="G7" s="191"/>
      <c r="H7" s="191"/>
      <c r="I7" s="191"/>
      <c r="J7" s="191"/>
      <c r="K7" s="191"/>
      <c r="L7" s="191"/>
      <c r="M7" s="191"/>
      <c r="N7" s="191"/>
      <c r="O7" s="19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204"/>
      <c r="G13" s="398"/>
      <c r="H13" s="390"/>
      <c r="I13" s="398"/>
      <c r="J13" s="390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21" customHeight="1">
      <c r="A14" s="8"/>
      <c r="B14" s="373" t="s">
        <v>15</v>
      </c>
      <c r="C14" s="340"/>
      <c r="D14" s="332"/>
      <c r="E14" s="205"/>
      <c r="F14" s="206"/>
      <c r="G14" s="206"/>
      <c r="H14" s="206"/>
      <c r="I14" s="206"/>
      <c r="J14" s="206"/>
      <c r="K14" s="207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8.600000000000001" customHeight="1">
      <c r="A15" s="192"/>
      <c r="B15" s="373"/>
      <c r="C15" s="340"/>
      <c r="D15" s="332"/>
      <c r="E15" s="208"/>
      <c r="F15" s="209"/>
      <c r="G15" s="210"/>
      <c r="H15" s="211"/>
      <c r="I15" s="212"/>
      <c r="J15" s="212"/>
      <c r="K15" s="160"/>
      <c r="L15" s="213"/>
      <c r="M15" s="214"/>
      <c r="N15" s="214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44.4" customHeight="1">
      <c r="A16" s="33"/>
      <c r="B16" s="373" t="s">
        <v>17</v>
      </c>
      <c r="C16" s="340"/>
      <c r="D16" s="332"/>
      <c r="E16" s="395" t="s">
        <v>18</v>
      </c>
      <c r="F16" s="340"/>
      <c r="G16" s="340"/>
      <c r="H16" s="340"/>
      <c r="I16" s="340"/>
      <c r="J16" s="340"/>
      <c r="K16" s="332"/>
      <c r="L16" s="33"/>
      <c r="M16" s="33"/>
      <c r="N16" s="33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3"/>
      <c r="B17" s="375" t="s">
        <v>19</v>
      </c>
      <c r="C17" s="340"/>
      <c r="D17" s="332"/>
      <c r="E17" s="396" t="s">
        <v>20</v>
      </c>
      <c r="F17" s="340"/>
      <c r="G17" s="340"/>
      <c r="H17" s="332"/>
      <c r="I17" s="397" t="s">
        <v>21</v>
      </c>
      <c r="J17" s="332"/>
      <c r="K17" s="33"/>
      <c r="L17" s="33"/>
      <c r="M17" s="33"/>
      <c r="N17" s="33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81.75" customHeight="1">
      <c r="A18" s="33" t="s">
        <v>22</v>
      </c>
      <c r="B18" s="215"/>
      <c r="C18" s="215" t="s">
        <v>23</v>
      </c>
      <c r="D18" s="216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32.25" customHeight="1">
      <c r="A19" s="57">
        <v>1</v>
      </c>
      <c r="B19" s="58"/>
      <c r="C19" s="43" t="s">
        <v>34</v>
      </c>
      <c r="D19" s="43" t="s">
        <v>35</v>
      </c>
      <c r="E19" s="164" t="s">
        <v>26</v>
      </c>
      <c r="F19" s="164" t="s">
        <v>26</v>
      </c>
      <c r="G19" s="164" t="s">
        <v>26</v>
      </c>
      <c r="H19" s="164" t="s">
        <v>26</v>
      </c>
      <c r="I19" s="164">
        <v>81</v>
      </c>
      <c r="J19" s="164">
        <f t="shared" ref="J19:J30" si="0">(I19/100)*100</f>
        <v>81</v>
      </c>
      <c r="K19" s="164" t="str">
        <f t="shared" ref="K19:K39" si="1">IF(J19&lt;=0,"",IF((J19&gt;=60),"Y","N"))</f>
        <v>Y</v>
      </c>
      <c r="L19" s="372">
        <f>(E43+F43+G43+H43)/4</f>
        <v>2.75</v>
      </c>
      <c r="M19" s="372">
        <f>K43</f>
        <v>3</v>
      </c>
      <c r="N19" s="372">
        <f>(L19*0.35+M19*0.65)</f>
        <v>2.9125000000000001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31.5" customHeight="1">
      <c r="A20" s="57">
        <v>2</v>
      </c>
      <c r="B20" s="58"/>
      <c r="C20" s="46" t="s">
        <v>36</v>
      </c>
      <c r="D20" s="46" t="s">
        <v>37</v>
      </c>
      <c r="E20" s="164" t="s">
        <v>26</v>
      </c>
      <c r="F20" s="164" t="s">
        <v>26</v>
      </c>
      <c r="G20" s="164" t="s">
        <v>26</v>
      </c>
      <c r="H20" s="164" t="s">
        <v>26</v>
      </c>
      <c r="I20" s="164">
        <v>79</v>
      </c>
      <c r="J20" s="164">
        <f t="shared" si="0"/>
        <v>79</v>
      </c>
      <c r="K20" s="164" t="str">
        <f t="shared" si="1"/>
        <v>Y</v>
      </c>
      <c r="L20" s="329"/>
      <c r="M20" s="329"/>
      <c r="N20" s="329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39" customHeight="1">
      <c r="A21" s="57">
        <v>3</v>
      </c>
      <c r="B21" s="58"/>
      <c r="C21" s="43" t="s">
        <v>38</v>
      </c>
      <c r="D21" s="43" t="s">
        <v>39</v>
      </c>
      <c r="E21" s="164" t="s">
        <v>197</v>
      </c>
      <c r="F21" s="164" t="s">
        <v>197</v>
      </c>
      <c r="G21" s="164" t="s">
        <v>26</v>
      </c>
      <c r="H21" s="164" t="s">
        <v>26</v>
      </c>
      <c r="I21" s="164">
        <v>71</v>
      </c>
      <c r="J21" s="164">
        <f t="shared" si="0"/>
        <v>71</v>
      </c>
      <c r="K21" s="164" t="str">
        <f t="shared" si="1"/>
        <v>Y</v>
      </c>
      <c r="L21" s="329"/>
      <c r="M21" s="329"/>
      <c r="N21" s="329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29.25" customHeight="1">
      <c r="A22" s="57">
        <v>4</v>
      </c>
      <c r="B22" s="58"/>
      <c r="C22" s="46" t="s">
        <v>40</v>
      </c>
      <c r="D22" s="46" t="s">
        <v>41</v>
      </c>
      <c r="E22" s="164" t="s">
        <v>197</v>
      </c>
      <c r="F22" s="164" t="s">
        <v>197</v>
      </c>
      <c r="G22" s="164" t="s">
        <v>26</v>
      </c>
      <c r="H22" s="164" t="s">
        <v>197</v>
      </c>
      <c r="I22" s="164">
        <v>64</v>
      </c>
      <c r="J22" s="164">
        <f t="shared" si="0"/>
        <v>64</v>
      </c>
      <c r="K22" s="164" t="str">
        <f t="shared" si="1"/>
        <v>Y</v>
      </c>
      <c r="L22" s="329"/>
      <c r="M22" s="329"/>
      <c r="N22" s="329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30" customHeight="1">
      <c r="A23" s="57">
        <v>5</v>
      </c>
      <c r="B23" s="58"/>
      <c r="C23" s="46" t="s">
        <v>42</v>
      </c>
      <c r="D23" s="46" t="s">
        <v>43</v>
      </c>
      <c r="E23" s="164" t="s">
        <v>26</v>
      </c>
      <c r="F23" s="164" t="s">
        <v>26</v>
      </c>
      <c r="G23" s="164" t="s">
        <v>26</v>
      </c>
      <c r="H23" s="164" t="s">
        <v>26</v>
      </c>
      <c r="I23" s="164">
        <v>87</v>
      </c>
      <c r="J23" s="164">
        <f t="shared" si="0"/>
        <v>87</v>
      </c>
      <c r="K23" s="164" t="str">
        <f t="shared" si="1"/>
        <v>Y</v>
      </c>
      <c r="L23" s="329"/>
      <c r="M23" s="329"/>
      <c r="N23" s="329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30.75" customHeight="1">
      <c r="A24" s="57">
        <v>6</v>
      </c>
      <c r="B24" s="58"/>
      <c r="C24" s="43" t="s">
        <v>44</v>
      </c>
      <c r="D24" s="43" t="s">
        <v>45</v>
      </c>
      <c r="E24" s="164" t="s">
        <v>26</v>
      </c>
      <c r="F24" s="164" t="s">
        <v>26</v>
      </c>
      <c r="G24" s="164" t="s">
        <v>26</v>
      </c>
      <c r="H24" s="164" t="s">
        <v>26</v>
      </c>
      <c r="I24" s="164">
        <v>84</v>
      </c>
      <c r="J24" s="164">
        <f t="shared" si="0"/>
        <v>84</v>
      </c>
      <c r="K24" s="164" t="str">
        <f t="shared" si="1"/>
        <v>Y</v>
      </c>
      <c r="L24" s="329"/>
      <c r="M24" s="329"/>
      <c r="N24" s="329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30" customHeight="1">
      <c r="A25" s="57">
        <v>7</v>
      </c>
      <c r="B25" s="58"/>
      <c r="C25" s="46" t="s">
        <v>46</v>
      </c>
      <c r="D25" s="46" t="s">
        <v>47</v>
      </c>
      <c r="E25" s="164" t="s">
        <v>197</v>
      </c>
      <c r="F25" s="164" t="s">
        <v>26</v>
      </c>
      <c r="G25" s="164" t="s">
        <v>26</v>
      </c>
      <c r="H25" s="164" t="s">
        <v>26</v>
      </c>
      <c r="I25" s="164">
        <v>63</v>
      </c>
      <c r="J25" s="164">
        <f t="shared" si="0"/>
        <v>63</v>
      </c>
      <c r="K25" s="164" t="str">
        <f t="shared" si="1"/>
        <v>Y</v>
      </c>
      <c r="L25" s="329"/>
      <c r="M25" s="329"/>
      <c r="N25" s="329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30" customHeight="1">
      <c r="A26" s="57">
        <v>8</v>
      </c>
      <c r="B26" s="58"/>
      <c r="C26" s="43" t="s">
        <v>48</v>
      </c>
      <c r="D26" s="43" t="s">
        <v>49</v>
      </c>
      <c r="E26" s="164" t="s">
        <v>26</v>
      </c>
      <c r="F26" s="164" t="s">
        <v>26</v>
      </c>
      <c r="G26" s="164" t="s">
        <v>26</v>
      </c>
      <c r="H26" s="164" t="s">
        <v>26</v>
      </c>
      <c r="I26" s="164">
        <v>55</v>
      </c>
      <c r="J26" s="164">
        <f t="shared" si="0"/>
        <v>55.000000000000007</v>
      </c>
      <c r="K26" s="164" t="str">
        <f t="shared" si="1"/>
        <v>N</v>
      </c>
      <c r="L26" s="329"/>
      <c r="M26" s="329"/>
      <c r="N26" s="329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27" customHeight="1">
      <c r="A27" s="57">
        <v>9</v>
      </c>
      <c r="B27" s="58"/>
      <c r="C27" s="46" t="s">
        <v>50</v>
      </c>
      <c r="D27" s="46" t="s">
        <v>51</v>
      </c>
      <c r="E27" s="164" t="s">
        <v>26</v>
      </c>
      <c r="F27" s="164" t="s">
        <v>26</v>
      </c>
      <c r="G27" s="164" t="s">
        <v>197</v>
      </c>
      <c r="H27" s="164" t="s">
        <v>26</v>
      </c>
      <c r="I27" s="164">
        <v>65</v>
      </c>
      <c r="J27" s="164">
        <f t="shared" si="0"/>
        <v>65</v>
      </c>
      <c r="K27" s="164" t="str">
        <f t="shared" si="1"/>
        <v>Y</v>
      </c>
      <c r="L27" s="329"/>
      <c r="M27" s="329"/>
      <c r="N27" s="329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30" customHeight="1">
      <c r="A28" s="57">
        <v>10</v>
      </c>
      <c r="B28" s="58"/>
      <c r="C28" s="43" t="s">
        <v>52</v>
      </c>
      <c r="D28" s="43" t="s">
        <v>53</v>
      </c>
      <c r="E28" s="164" t="s">
        <v>26</v>
      </c>
      <c r="F28" s="164" t="s">
        <v>26</v>
      </c>
      <c r="G28" s="164" t="s">
        <v>26</v>
      </c>
      <c r="H28" s="164" t="s">
        <v>26</v>
      </c>
      <c r="I28" s="164">
        <v>91</v>
      </c>
      <c r="J28" s="164">
        <f t="shared" si="0"/>
        <v>91</v>
      </c>
      <c r="K28" s="164" t="str">
        <f t="shared" si="1"/>
        <v>Y</v>
      </c>
      <c r="L28" s="329"/>
      <c r="M28" s="329"/>
      <c r="N28" s="329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29.25" customHeight="1">
      <c r="A29" s="57">
        <v>11</v>
      </c>
      <c r="B29" s="58"/>
      <c r="C29" s="46" t="s">
        <v>54</v>
      </c>
      <c r="D29" s="46" t="s">
        <v>55</v>
      </c>
      <c r="E29" s="164" t="s">
        <v>26</v>
      </c>
      <c r="F29" s="164" t="s">
        <v>26</v>
      </c>
      <c r="G29" s="164" t="s">
        <v>26</v>
      </c>
      <c r="H29" s="164" t="s">
        <v>26</v>
      </c>
      <c r="I29" s="164">
        <v>93</v>
      </c>
      <c r="J29" s="164">
        <f t="shared" si="0"/>
        <v>93</v>
      </c>
      <c r="K29" s="164" t="str">
        <f t="shared" si="1"/>
        <v>Y</v>
      </c>
      <c r="L29" s="329"/>
      <c r="M29" s="329"/>
      <c r="N29" s="329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33" customHeight="1">
      <c r="A30" s="57">
        <v>12</v>
      </c>
      <c r="B30" s="58"/>
      <c r="C30" s="43" t="s">
        <v>56</v>
      </c>
      <c r="D30" s="43" t="s">
        <v>57</v>
      </c>
      <c r="E30" s="164" t="s">
        <v>26</v>
      </c>
      <c r="F30" s="164" t="s">
        <v>26</v>
      </c>
      <c r="G30" s="164" t="s">
        <v>26</v>
      </c>
      <c r="H30" s="164" t="s">
        <v>26</v>
      </c>
      <c r="I30" s="164">
        <v>88</v>
      </c>
      <c r="J30" s="164">
        <f t="shared" si="0"/>
        <v>88</v>
      </c>
      <c r="K30" s="164" t="str">
        <f t="shared" si="1"/>
        <v>Y</v>
      </c>
      <c r="L30" s="329"/>
      <c r="M30" s="329"/>
      <c r="N30" s="329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30.75" customHeight="1">
      <c r="A31" s="57">
        <v>13</v>
      </c>
      <c r="B31" s="58"/>
      <c r="C31" s="46" t="s">
        <v>58</v>
      </c>
      <c r="D31" s="46" t="s">
        <v>59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94</v>
      </c>
      <c r="J31" s="164">
        <f t="shared" ref="J31:J37" si="2">(I32/100)*100</f>
        <v>81</v>
      </c>
      <c r="K31" s="164" t="str">
        <f t="shared" si="1"/>
        <v>Y</v>
      </c>
      <c r="L31" s="329"/>
      <c r="M31" s="329"/>
      <c r="N31" s="329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30.75" customHeight="1">
      <c r="A32" s="57">
        <v>14</v>
      </c>
      <c r="B32" s="58"/>
      <c r="C32" s="43" t="s">
        <v>60</v>
      </c>
      <c r="D32" s="43" t="s">
        <v>61</v>
      </c>
      <c r="E32" s="164" t="s">
        <v>26</v>
      </c>
      <c r="F32" s="164" t="s">
        <v>26</v>
      </c>
      <c r="G32" s="164" t="s">
        <v>26</v>
      </c>
      <c r="H32" s="164" t="s">
        <v>26</v>
      </c>
      <c r="I32" s="160">
        <v>81</v>
      </c>
      <c r="J32" s="164">
        <f t="shared" si="2"/>
        <v>76</v>
      </c>
      <c r="K32" s="164" t="str">
        <f t="shared" si="1"/>
        <v>Y</v>
      </c>
      <c r="L32" s="329"/>
      <c r="M32" s="329"/>
      <c r="N32" s="329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30.75" customHeight="1">
      <c r="A33" s="57">
        <v>15</v>
      </c>
      <c r="B33" s="58"/>
      <c r="C33" s="46" t="s">
        <v>62</v>
      </c>
      <c r="D33" s="46" t="s">
        <v>63</v>
      </c>
      <c r="E33" s="164" t="s">
        <v>197</v>
      </c>
      <c r="F33" s="164" t="s">
        <v>197</v>
      </c>
      <c r="G33" s="164" t="s">
        <v>26</v>
      </c>
      <c r="H33" s="164" t="s">
        <v>26</v>
      </c>
      <c r="I33" s="160">
        <v>76</v>
      </c>
      <c r="J33" s="164">
        <f t="shared" si="2"/>
        <v>69</v>
      </c>
      <c r="K33" s="164" t="str">
        <f t="shared" si="1"/>
        <v>Y</v>
      </c>
      <c r="L33" s="329"/>
      <c r="M33" s="329"/>
      <c r="N33" s="329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30.75" customHeight="1">
      <c r="A34" s="57">
        <v>16</v>
      </c>
      <c r="B34" s="58"/>
      <c r="C34" s="43" t="s">
        <v>64</v>
      </c>
      <c r="D34" s="43" t="s">
        <v>65</v>
      </c>
      <c r="E34" s="164" t="s">
        <v>197</v>
      </c>
      <c r="F34" s="164" t="s">
        <v>26</v>
      </c>
      <c r="G34" s="164" t="s">
        <v>197</v>
      </c>
      <c r="H34" s="164" t="s">
        <v>26</v>
      </c>
      <c r="I34" s="160">
        <v>69</v>
      </c>
      <c r="J34" s="164">
        <f t="shared" si="2"/>
        <v>66</v>
      </c>
      <c r="K34" s="164" t="str">
        <f t="shared" si="1"/>
        <v>Y</v>
      </c>
      <c r="L34" s="329"/>
      <c r="M34" s="329"/>
      <c r="N34" s="329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30.75" customHeight="1">
      <c r="A35" s="57">
        <v>17</v>
      </c>
      <c r="B35" s="58"/>
      <c r="C35" s="46" t="s">
        <v>66</v>
      </c>
      <c r="D35" s="46" t="s">
        <v>67</v>
      </c>
      <c r="E35" s="164" t="s">
        <v>26</v>
      </c>
      <c r="F35" s="164" t="s">
        <v>26</v>
      </c>
      <c r="G35" s="164" t="s">
        <v>26</v>
      </c>
      <c r="H35" s="164" t="s">
        <v>26</v>
      </c>
      <c r="I35" s="160">
        <v>66</v>
      </c>
      <c r="J35" s="164">
        <f t="shared" si="2"/>
        <v>85</v>
      </c>
      <c r="K35" s="164" t="str">
        <f t="shared" si="1"/>
        <v>Y</v>
      </c>
      <c r="L35" s="329"/>
      <c r="M35" s="329"/>
      <c r="N35" s="329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30.75" customHeight="1">
      <c r="A36" s="57">
        <v>18</v>
      </c>
      <c r="B36" s="58"/>
      <c r="C36" s="43" t="s">
        <v>68</v>
      </c>
      <c r="D36" s="43" t="s">
        <v>69</v>
      </c>
      <c r="E36" s="164" t="s">
        <v>26</v>
      </c>
      <c r="F36" s="164" t="s">
        <v>26</v>
      </c>
      <c r="G36" s="164" t="s">
        <v>26</v>
      </c>
      <c r="H36" s="164" t="s">
        <v>197</v>
      </c>
      <c r="I36" s="160">
        <v>85</v>
      </c>
      <c r="J36" s="164">
        <f t="shared" si="2"/>
        <v>73</v>
      </c>
      <c r="K36" s="164" t="str">
        <f t="shared" si="1"/>
        <v>Y</v>
      </c>
      <c r="L36" s="329"/>
      <c r="M36" s="329"/>
      <c r="N36" s="329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30.75" customHeight="1">
      <c r="A37" s="57">
        <v>19</v>
      </c>
      <c r="B37" s="58"/>
      <c r="C37" s="46" t="s">
        <v>70</v>
      </c>
      <c r="D37" s="46" t="s">
        <v>71</v>
      </c>
      <c r="E37" s="164" t="s">
        <v>26</v>
      </c>
      <c r="F37" s="164" t="s">
        <v>26</v>
      </c>
      <c r="G37" s="164" t="s">
        <v>197</v>
      </c>
      <c r="H37" s="164" t="s">
        <v>197</v>
      </c>
      <c r="I37" s="160">
        <v>73</v>
      </c>
      <c r="J37" s="164">
        <f t="shared" si="2"/>
        <v>68</v>
      </c>
      <c r="K37" s="164" t="str">
        <f t="shared" si="1"/>
        <v>Y</v>
      </c>
      <c r="L37" s="329"/>
      <c r="M37" s="329"/>
      <c r="N37" s="329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30.75" customHeight="1">
      <c r="A38" s="57">
        <v>20</v>
      </c>
      <c r="B38" s="58"/>
      <c r="C38" s="43" t="s">
        <v>72</v>
      </c>
      <c r="D38" s="43" t="s">
        <v>73</v>
      </c>
      <c r="E38" s="164" t="s">
        <v>197</v>
      </c>
      <c r="F38" s="164" t="s">
        <v>26</v>
      </c>
      <c r="G38" s="164" t="s">
        <v>26</v>
      </c>
      <c r="H38" s="164" t="s">
        <v>197</v>
      </c>
      <c r="I38" s="160">
        <v>68</v>
      </c>
      <c r="J38" s="164">
        <f t="shared" ref="J38:J39" si="3">(I38/100)*100</f>
        <v>68</v>
      </c>
      <c r="K38" s="164" t="str">
        <f t="shared" si="1"/>
        <v>Y</v>
      </c>
      <c r="L38" s="329"/>
      <c r="M38" s="329"/>
      <c r="N38" s="329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30.75" customHeight="1">
      <c r="A39" s="57">
        <v>21</v>
      </c>
      <c r="B39" s="58"/>
      <c r="C39" s="46" t="s">
        <v>74</v>
      </c>
      <c r="D39" s="46" t="s">
        <v>75</v>
      </c>
      <c r="E39" s="164" t="s">
        <v>26</v>
      </c>
      <c r="F39" s="164" t="s">
        <v>26</v>
      </c>
      <c r="G39" s="164" t="s">
        <v>26</v>
      </c>
      <c r="H39" s="164" t="s">
        <v>26</v>
      </c>
      <c r="I39" s="160">
        <v>77</v>
      </c>
      <c r="J39" s="164">
        <f t="shared" si="3"/>
        <v>77</v>
      </c>
      <c r="K39" s="164" t="str">
        <f t="shared" si="1"/>
        <v>Y</v>
      </c>
      <c r="L39" s="329"/>
      <c r="M39" s="329"/>
      <c r="N39" s="329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49.5" customHeight="1">
      <c r="A40" s="337" t="s">
        <v>76</v>
      </c>
      <c r="B40" s="332"/>
      <c r="C40" s="167">
        <f>COUNTA(A19:A39)</f>
        <v>21</v>
      </c>
      <c r="D40" s="167"/>
      <c r="E40" s="160">
        <f t="shared" ref="E40:H40" si="4">COUNTIF(E19:E39,"Y")</f>
        <v>15</v>
      </c>
      <c r="F40" s="160">
        <f t="shared" si="4"/>
        <v>18</v>
      </c>
      <c r="G40" s="160">
        <f t="shared" si="4"/>
        <v>18</v>
      </c>
      <c r="H40" s="160">
        <f t="shared" si="4"/>
        <v>17</v>
      </c>
      <c r="I40" s="160"/>
      <c r="J40" s="160"/>
      <c r="K40" s="160">
        <f>COUNTIF(K19:K39,"Y")</f>
        <v>20</v>
      </c>
      <c r="L40" s="329"/>
      <c r="M40" s="329"/>
      <c r="N40" s="329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60" customHeight="1">
      <c r="A41" s="337" t="s">
        <v>77</v>
      </c>
      <c r="B41" s="332"/>
      <c r="C41" s="167">
        <v>21</v>
      </c>
      <c r="D41" s="167" t="s">
        <v>78</v>
      </c>
      <c r="E41" s="160">
        <f>(E40/C41)*100</f>
        <v>71.428571428571431</v>
      </c>
      <c r="F41" s="160">
        <f>(F40/C41)*100</f>
        <v>85.714285714285708</v>
      </c>
      <c r="G41" s="160">
        <f>(G40/C41)*100</f>
        <v>85.714285714285708</v>
      </c>
      <c r="H41" s="160">
        <f>(H40/C41)*100</f>
        <v>80.952380952380949</v>
      </c>
      <c r="I41" s="160"/>
      <c r="J41" s="160"/>
      <c r="K41" s="160">
        <f>(K40/C41)*100</f>
        <v>95.238095238095227</v>
      </c>
      <c r="L41" s="329"/>
      <c r="M41" s="329"/>
      <c r="N41" s="329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217"/>
      <c r="B42" s="58"/>
      <c r="C42" s="58"/>
      <c r="D42" s="59"/>
      <c r="E42" s="179" t="str">
        <f t="shared" ref="E42:K42" si="5">IF(E41&lt;=0,"",IF((E41&gt;=60),"Attained","Not-Attained"))</f>
        <v>Attained</v>
      </c>
      <c r="F42" s="179" t="str">
        <f t="shared" si="5"/>
        <v>Attained</v>
      </c>
      <c r="G42" s="179" t="str">
        <f t="shared" si="5"/>
        <v>Attained</v>
      </c>
      <c r="H42" s="179" t="str">
        <f t="shared" si="5"/>
        <v>Attained</v>
      </c>
      <c r="I42" s="160" t="str">
        <f t="shared" si="5"/>
        <v/>
      </c>
      <c r="J42" s="160" t="str">
        <f t="shared" si="5"/>
        <v/>
      </c>
      <c r="K42" s="160" t="str">
        <f t="shared" si="5"/>
        <v>Attained</v>
      </c>
      <c r="L42" s="329"/>
      <c r="M42" s="329"/>
      <c r="N42" s="329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217"/>
      <c r="B43" s="58"/>
      <c r="C43" s="58"/>
      <c r="D43" s="59"/>
      <c r="E43" s="169">
        <v>2</v>
      </c>
      <c r="F43" s="169">
        <v>3</v>
      </c>
      <c r="G43" s="169">
        <v>3</v>
      </c>
      <c r="H43" s="169">
        <v>3</v>
      </c>
      <c r="I43" s="160"/>
      <c r="J43" s="160"/>
      <c r="K43" s="169">
        <v>3</v>
      </c>
      <c r="L43" s="330"/>
      <c r="M43" s="330"/>
      <c r="N43" s="330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21" customHeight="1">
      <c r="A44" s="8"/>
      <c r="B44" s="8"/>
      <c r="C44" s="75"/>
      <c r="D44" s="84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75"/>
      <c r="D45" s="84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8"/>
      <c r="B46" s="8"/>
      <c r="C46" s="75"/>
      <c r="D46" s="84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8"/>
      <c r="B47" s="8"/>
      <c r="C47" s="75"/>
      <c r="D47" s="84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8"/>
      <c r="B48" s="8"/>
      <c r="C48" s="75"/>
      <c r="D48" s="84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8"/>
      <c r="B49" s="8"/>
      <c r="C49" s="75"/>
      <c r="D49" s="84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8"/>
      <c r="B50" s="8"/>
      <c r="C50" s="75"/>
      <c r="D50" s="84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8"/>
      <c r="B51" s="8"/>
      <c r="C51" s="75"/>
      <c r="D51" s="84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8"/>
      <c r="B52" s="8"/>
      <c r="C52" s="75"/>
      <c r="D52" s="84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8"/>
      <c r="B53" s="8"/>
      <c r="C53" s="75"/>
      <c r="D53" s="84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8"/>
      <c r="B54" s="8"/>
      <c r="C54" s="75"/>
      <c r="D54" s="84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8"/>
      <c r="B55" s="8"/>
      <c r="C55" s="75"/>
      <c r="D55" s="84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8"/>
      <c r="B56" s="8"/>
      <c r="C56" s="75"/>
      <c r="D56" s="84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8"/>
      <c r="B57" s="8"/>
      <c r="C57" s="75"/>
      <c r="D57" s="84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8"/>
      <c r="B58" s="8"/>
      <c r="C58" s="75"/>
      <c r="D58" s="84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8"/>
      <c r="B59" s="8"/>
      <c r="C59" s="75"/>
      <c r="D59" s="84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8"/>
      <c r="B60" s="8"/>
      <c r="C60" s="75"/>
      <c r="D60" s="84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8"/>
      <c r="B61" s="8"/>
      <c r="C61" s="75"/>
      <c r="D61" s="84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8"/>
      <c r="B62" s="8"/>
      <c r="C62" s="75"/>
      <c r="D62" s="84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8"/>
      <c r="B63" s="8"/>
      <c r="C63" s="75"/>
      <c r="D63" s="84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8"/>
      <c r="B64" s="8"/>
      <c r="C64" s="75"/>
      <c r="D64" s="84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8"/>
      <c r="B65" s="8"/>
      <c r="C65" s="75"/>
      <c r="D65" s="84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8"/>
      <c r="B66" s="8"/>
      <c r="C66" s="75"/>
      <c r="D66" s="84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8"/>
      <c r="B67" s="8"/>
      <c r="C67" s="75"/>
      <c r="D67" s="84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8"/>
      <c r="B68" s="8"/>
      <c r="C68" s="75"/>
      <c r="D68" s="84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8"/>
      <c r="B69" s="8"/>
      <c r="C69" s="75"/>
      <c r="D69" s="84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8"/>
      <c r="B70" s="8"/>
      <c r="C70" s="75"/>
      <c r="D70" s="84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75"/>
      <c r="D71" s="84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75"/>
      <c r="D72" s="84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75"/>
      <c r="D73" s="84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75"/>
      <c r="D74" s="84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75"/>
      <c r="D75" s="84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75"/>
      <c r="D76" s="84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75"/>
      <c r="D77" s="84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75"/>
      <c r="D78" s="84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75"/>
      <c r="D79" s="84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75"/>
      <c r="D80" s="84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75"/>
      <c r="D81" s="84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75"/>
      <c r="D82" s="84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75"/>
      <c r="D83" s="84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75"/>
      <c r="D84" s="84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75"/>
      <c r="D85" s="84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75"/>
      <c r="D86" s="84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75"/>
      <c r="D87" s="84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75"/>
      <c r="D88" s="84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75"/>
      <c r="D89" s="84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75"/>
      <c r="D90" s="84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75"/>
      <c r="D91" s="84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75"/>
      <c r="D92" s="84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75"/>
      <c r="D93" s="84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75"/>
      <c r="D94" s="84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75"/>
      <c r="D95" s="84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75"/>
      <c r="D96" s="84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75"/>
      <c r="D97" s="84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75"/>
      <c r="D98" s="84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75"/>
      <c r="D99" s="84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75"/>
      <c r="D100" s="84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75"/>
      <c r="D101" s="84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75"/>
      <c r="D102" s="84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75"/>
      <c r="D103" s="84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75"/>
      <c r="D104" s="84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75"/>
      <c r="D105" s="84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75"/>
      <c r="D106" s="84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75"/>
      <c r="D107" s="84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75"/>
      <c r="D108" s="84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75"/>
      <c r="D109" s="84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75"/>
      <c r="D110" s="84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75"/>
      <c r="D111" s="84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75"/>
      <c r="D112" s="84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75"/>
      <c r="D113" s="84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75"/>
      <c r="D114" s="84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75"/>
      <c r="D115" s="84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75"/>
      <c r="D116" s="84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75"/>
      <c r="D117" s="84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75"/>
      <c r="D118" s="8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75"/>
      <c r="D119" s="8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75"/>
      <c r="D120" s="8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75"/>
      <c r="D121" s="8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75"/>
      <c r="D122" s="8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75"/>
      <c r="D123" s="84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75"/>
      <c r="D124" s="8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75"/>
      <c r="D125" s="8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75"/>
      <c r="D126" s="84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75"/>
      <c r="D127" s="8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75"/>
      <c r="D128" s="84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75"/>
      <c r="D129" s="84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75"/>
      <c r="D130" s="84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75"/>
      <c r="D131" s="8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75"/>
      <c r="D132" s="8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75"/>
      <c r="D133" s="8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75"/>
      <c r="D134" s="8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75"/>
      <c r="D135" s="8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75"/>
      <c r="D136" s="8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75"/>
      <c r="D137" s="84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75"/>
      <c r="D138" s="8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75"/>
      <c r="D139" s="8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75"/>
      <c r="D140" s="8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75"/>
      <c r="D141" s="84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75"/>
      <c r="D142" s="84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75"/>
      <c r="D143" s="84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75"/>
      <c r="D144" s="84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75"/>
      <c r="D145" s="84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75"/>
      <c r="D146" s="84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75"/>
      <c r="D147" s="84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75"/>
      <c r="D148" s="84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75"/>
      <c r="D149" s="84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75"/>
      <c r="D150" s="84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75"/>
      <c r="D151" s="84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75"/>
      <c r="D152" s="84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75"/>
      <c r="D153" s="84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75"/>
      <c r="D154" s="84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75"/>
      <c r="D155" s="84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75"/>
      <c r="D156" s="84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75"/>
      <c r="D157" s="84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75"/>
      <c r="D158" s="84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75"/>
      <c r="D159" s="84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75"/>
      <c r="D160" s="84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75"/>
      <c r="D161" s="84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75"/>
      <c r="D162" s="84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75"/>
      <c r="D163" s="84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75"/>
      <c r="D164" s="84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75"/>
      <c r="D165" s="84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B1:C1"/>
    <mergeCell ref="E1:J1"/>
    <mergeCell ref="B2:C2"/>
    <mergeCell ref="F2:I2"/>
    <mergeCell ref="B3:C3"/>
    <mergeCell ref="F3:I3"/>
    <mergeCell ref="F4:I4"/>
    <mergeCell ref="G13:H13"/>
    <mergeCell ref="I13:J13"/>
    <mergeCell ref="L19:L43"/>
    <mergeCell ref="M19:M43"/>
    <mergeCell ref="N19:N43"/>
    <mergeCell ref="B14:D14"/>
    <mergeCell ref="B15:D15"/>
    <mergeCell ref="B16:D16"/>
    <mergeCell ref="E16:K16"/>
    <mergeCell ref="B17:D17"/>
    <mergeCell ref="E17:H17"/>
    <mergeCell ref="I17:J17"/>
    <mergeCell ref="A40:B40"/>
    <mergeCell ref="A41:B41"/>
    <mergeCell ref="B10:C10"/>
    <mergeCell ref="B11:C11"/>
    <mergeCell ref="B4:C4"/>
    <mergeCell ref="B5:C5"/>
    <mergeCell ref="B6:C6"/>
    <mergeCell ref="B8:D8"/>
    <mergeCell ref="B9:C9"/>
  </mergeCells>
  <pageMargins left="0.7" right="0.7" top="0.75" bottom="0.75" header="0" footer="0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outlinePr summaryBelow="0" summaryRight="0"/>
  </sheetPr>
  <dimension ref="C4:R10"/>
  <sheetViews>
    <sheetView topLeftCell="A6" workbookViewId="0"/>
  </sheetViews>
  <sheetFormatPr defaultColWidth="14.44140625" defaultRowHeight="15" customHeight="1"/>
  <sheetData>
    <row r="4" spans="3:18">
      <c r="C4" s="86" t="s">
        <v>86</v>
      </c>
      <c r="D4" s="357" t="s">
        <v>87</v>
      </c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9"/>
      <c r="P4" s="357" t="s">
        <v>88</v>
      </c>
      <c r="Q4" s="358"/>
      <c r="R4" s="359"/>
    </row>
    <row r="5" spans="3:18">
      <c r="C5" s="87"/>
      <c r="D5" s="88" t="s">
        <v>89</v>
      </c>
      <c r="E5" s="89" t="s">
        <v>90</v>
      </c>
      <c r="F5" s="90" t="s">
        <v>91</v>
      </c>
      <c r="G5" s="91" t="s">
        <v>92</v>
      </c>
      <c r="H5" s="92" t="s">
        <v>93</v>
      </c>
      <c r="I5" s="93" t="s">
        <v>94</v>
      </c>
      <c r="J5" s="94" t="s">
        <v>95</v>
      </c>
      <c r="K5" s="95" t="s">
        <v>96</v>
      </c>
      <c r="L5" s="96" t="s">
        <v>97</v>
      </c>
      <c r="M5" s="97" t="s">
        <v>98</v>
      </c>
      <c r="N5" s="97" t="s">
        <v>99</v>
      </c>
      <c r="O5" s="98" t="s">
        <v>100</v>
      </c>
      <c r="P5" s="99" t="s">
        <v>101</v>
      </c>
      <c r="Q5" s="99" t="s">
        <v>102</v>
      </c>
      <c r="R5" s="99" t="s">
        <v>103</v>
      </c>
    </row>
    <row r="6" spans="3:18">
      <c r="C6" s="218" t="s">
        <v>296</v>
      </c>
      <c r="D6" s="219"/>
      <c r="E6" s="220"/>
      <c r="F6" s="221"/>
      <c r="G6" s="222"/>
      <c r="H6" s="223"/>
      <c r="I6" s="224"/>
      <c r="J6" s="225"/>
      <c r="K6" s="226"/>
      <c r="L6" s="227"/>
      <c r="M6" s="228"/>
      <c r="N6" s="228"/>
      <c r="O6" s="229"/>
      <c r="P6" s="230"/>
      <c r="Q6" s="230"/>
      <c r="R6" s="230"/>
    </row>
    <row r="7" spans="3:18">
      <c r="C7" s="218" t="s">
        <v>297</v>
      </c>
      <c r="D7" s="219"/>
      <c r="E7" s="220"/>
      <c r="F7" s="221"/>
      <c r="G7" s="222"/>
      <c r="H7" s="223"/>
      <c r="I7" s="224"/>
      <c r="J7" s="225"/>
      <c r="K7" s="226"/>
      <c r="L7" s="227"/>
      <c r="M7" s="228"/>
      <c r="N7" s="228"/>
      <c r="O7" s="229"/>
      <c r="P7" s="230"/>
      <c r="Q7" s="230"/>
      <c r="R7" s="230"/>
    </row>
    <row r="8" spans="3:18">
      <c r="C8" s="218" t="s">
        <v>298</v>
      </c>
      <c r="D8" s="219"/>
      <c r="E8" s="220"/>
      <c r="F8" s="221"/>
      <c r="G8" s="222"/>
      <c r="H8" s="223"/>
      <c r="I8" s="224"/>
      <c r="J8" s="225"/>
      <c r="K8" s="226"/>
      <c r="L8" s="227"/>
      <c r="M8" s="228"/>
      <c r="N8" s="228"/>
      <c r="O8" s="229"/>
      <c r="P8" s="230"/>
      <c r="Q8" s="230"/>
      <c r="R8" s="230"/>
    </row>
    <row r="9" spans="3:18">
      <c r="C9" s="218" t="s">
        <v>299</v>
      </c>
      <c r="D9" s="219"/>
      <c r="E9" s="220"/>
      <c r="F9" s="221"/>
      <c r="G9" s="222"/>
      <c r="H9" s="223"/>
      <c r="I9" s="224"/>
      <c r="J9" s="225"/>
      <c r="K9" s="226"/>
      <c r="L9" s="227"/>
      <c r="M9" s="228"/>
      <c r="N9" s="228"/>
      <c r="O9" s="229"/>
      <c r="P9" s="230"/>
      <c r="Q9" s="230"/>
      <c r="R9" s="230"/>
    </row>
    <row r="10" spans="3:18">
      <c r="C10" s="85" t="s">
        <v>109</v>
      </c>
    </row>
  </sheetData>
  <mergeCells count="2">
    <mergeCell ref="D4:O4"/>
    <mergeCell ref="P4:R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S1000"/>
  <sheetViews>
    <sheetView topLeftCell="A10" workbookViewId="0">
      <selection activeCell="Q25" sqref="Q25"/>
    </sheetView>
  </sheetViews>
  <sheetFormatPr defaultColWidth="14.44140625" defaultRowHeight="15" customHeight="1"/>
  <cols>
    <col min="1" max="1" width="1.21875" customWidth="1"/>
    <col min="2" max="2" width="8" customWidth="1"/>
    <col min="3" max="3" width="6.33203125" customWidth="1"/>
    <col min="4" max="4" width="5.44140625" customWidth="1"/>
    <col min="5" max="5" width="7.77734375" customWidth="1"/>
    <col min="6" max="8" width="7" customWidth="1"/>
    <col min="9" max="9" width="6.77734375" customWidth="1"/>
    <col min="10" max="10" width="7.33203125" customWidth="1"/>
    <col min="11" max="11" width="6.44140625" customWidth="1"/>
    <col min="12" max="12" width="6.109375" customWidth="1"/>
    <col min="13" max="13" width="6.88671875" customWidth="1"/>
    <col min="14" max="14" width="7" customWidth="1"/>
    <col min="15" max="15" width="6.109375" customWidth="1"/>
    <col min="16" max="16" width="5.44140625" customWidth="1"/>
    <col min="17" max="17" width="6.6640625" customWidth="1"/>
    <col min="18" max="18" width="7.109375" customWidth="1"/>
    <col min="19" max="19" width="6.33203125" customWidth="1"/>
    <col min="20" max="26" width="8" customWidth="1"/>
  </cols>
  <sheetData>
    <row r="1" spans="2:19" ht="14.25" customHeight="1"/>
    <row r="2" spans="2:19" ht="14.25" customHeight="1">
      <c r="D2" s="399" t="s">
        <v>313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</row>
    <row r="3" spans="2:19" ht="29.4" customHeight="1"/>
    <row r="4" spans="2:19" ht="66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78.8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26.4" customHeight="1">
      <c r="D6" s="100" t="s">
        <v>104</v>
      </c>
      <c r="E6" s="287">
        <v>3</v>
      </c>
      <c r="F6" s="288">
        <v>1</v>
      </c>
      <c r="G6" s="288">
        <v>2</v>
      </c>
      <c r="H6" s="288">
        <v>3</v>
      </c>
      <c r="I6" s="288">
        <v>3</v>
      </c>
      <c r="J6" s="288">
        <v>2</v>
      </c>
      <c r="K6" s="288">
        <v>3</v>
      </c>
      <c r="L6" s="288">
        <v>1</v>
      </c>
      <c r="M6" s="288">
        <v>2</v>
      </c>
      <c r="N6" s="289">
        <v>1</v>
      </c>
      <c r="O6" s="289">
        <v>1</v>
      </c>
      <c r="P6" s="288">
        <v>2</v>
      </c>
      <c r="Q6" s="288">
        <v>3</v>
      </c>
      <c r="R6" s="288">
        <v>2</v>
      </c>
      <c r="S6" s="288">
        <v>2</v>
      </c>
    </row>
    <row r="7" spans="2:19" ht="25.8" customHeight="1">
      <c r="D7" s="100" t="s">
        <v>105</v>
      </c>
      <c r="E7" s="290">
        <v>3</v>
      </c>
      <c r="F7" s="291">
        <v>1</v>
      </c>
      <c r="G7" s="291">
        <v>3</v>
      </c>
      <c r="H7" s="291">
        <v>3</v>
      </c>
      <c r="I7" s="291">
        <v>2</v>
      </c>
      <c r="J7" s="291">
        <v>1</v>
      </c>
      <c r="K7" s="291">
        <v>3</v>
      </c>
      <c r="L7" s="292">
        <v>0</v>
      </c>
      <c r="M7" s="291">
        <v>2</v>
      </c>
      <c r="N7" s="292">
        <v>1</v>
      </c>
      <c r="O7" s="292">
        <v>0</v>
      </c>
      <c r="P7" s="291">
        <v>2</v>
      </c>
      <c r="Q7" s="291">
        <v>2</v>
      </c>
      <c r="R7" s="291">
        <v>2</v>
      </c>
      <c r="S7" s="291">
        <v>2</v>
      </c>
    </row>
    <row r="8" spans="2:19" ht="28.2" customHeight="1">
      <c r="D8" s="100" t="s">
        <v>106</v>
      </c>
      <c r="E8" s="290">
        <v>3</v>
      </c>
      <c r="F8" s="292">
        <v>0</v>
      </c>
      <c r="G8" s="291">
        <v>3</v>
      </c>
      <c r="H8" s="291">
        <v>3</v>
      </c>
      <c r="I8" s="291">
        <v>2</v>
      </c>
      <c r="J8" s="291">
        <v>2</v>
      </c>
      <c r="K8" s="291">
        <v>3</v>
      </c>
      <c r="L8" s="291">
        <v>1</v>
      </c>
      <c r="M8" s="291">
        <v>2</v>
      </c>
      <c r="N8" s="292">
        <v>0</v>
      </c>
      <c r="O8" s="292">
        <v>0</v>
      </c>
      <c r="P8" s="291">
        <v>3</v>
      </c>
      <c r="Q8" s="291">
        <v>3</v>
      </c>
      <c r="R8" s="291">
        <v>2</v>
      </c>
      <c r="S8" s="291">
        <v>3</v>
      </c>
    </row>
    <row r="9" spans="2:19" ht="28.8" customHeight="1">
      <c r="D9" s="100" t="s">
        <v>107</v>
      </c>
      <c r="E9" s="290">
        <v>2</v>
      </c>
      <c r="F9" s="292">
        <v>0</v>
      </c>
      <c r="G9" s="291">
        <v>3</v>
      </c>
      <c r="H9" s="291">
        <v>2</v>
      </c>
      <c r="I9" s="291">
        <v>2</v>
      </c>
      <c r="J9" s="291">
        <v>1</v>
      </c>
      <c r="K9" s="291">
        <v>3</v>
      </c>
      <c r="L9" s="291">
        <v>1</v>
      </c>
      <c r="M9" s="291">
        <v>3</v>
      </c>
      <c r="N9" s="292">
        <v>0</v>
      </c>
      <c r="O9" s="292">
        <v>1</v>
      </c>
      <c r="P9" s="291">
        <v>3</v>
      </c>
      <c r="Q9" s="291">
        <v>2</v>
      </c>
      <c r="R9" s="291">
        <v>3</v>
      </c>
      <c r="S9" s="291">
        <v>3</v>
      </c>
    </row>
    <row r="10" spans="2:19" ht="26.4" customHeight="1">
      <c r="B10" s="85" t="s">
        <v>108</v>
      </c>
      <c r="D10" s="106" t="s">
        <v>109</v>
      </c>
      <c r="E10" s="293">
        <f t="shared" ref="E10:S10" si="0">IFERROR(AVERAGEIF(E6:E9,"&lt;&gt;0",E6:E9),0)</f>
        <v>2.75</v>
      </c>
      <c r="F10" s="293">
        <f t="shared" si="0"/>
        <v>1</v>
      </c>
      <c r="G10" s="293">
        <f t="shared" si="0"/>
        <v>2.75</v>
      </c>
      <c r="H10" s="293">
        <f t="shared" si="0"/>
        <v>2.75</v>
      </c>
      <c r="I10" s="293">
        <f t="shared" si="0"/>
        <v>2.25</v>
      </c>
      <c r="J10" s="293">
        <f t="shared" si="0"/>
        <v>1.5</v>
      </c>
      <c r="K10" s="293">
        <f t="shared" si="0"/>
        <v>3</v>
      </c>
      <c r="L10" s="293">
        <f t="shared" si="0"/>
        <v>1</v>
      </c>
      <c r="M10" s="293">
        <f t="shared" si="0"/>
        <v>2.25</v>
      </c>
      <c r="N10" s="293">
        <f t="shared" si="0"/>
        <v>1</v>
      </c>
      <c r="O10" s="293">
        <f t="shared" si="0"/>
        <v>1</v>
      </c>
      <c r="P10" s="293">
        <f t="shared" si="0"/>
        <v>2.5</v>
      </c>
      <c r="Q10" s="293">
        <f t="shared" si="0"/>
        <v>2.5</v>
      </c>
      <c r="R10" s="293">
        <f t="shared" si="0"/>
        <v>2.25</v>
      </c>
      <c r="S10" s="293">
        <f t="shared" si="0"/>
        <v>2.5</v>
      </c>
    </row>
    <row r="11" spans="2:19" ht="15.6" customHeight="1"/>
    <row r="12" spans="2:19" ht="25.2" customHeight="1"/>
    <row r="13" spans="2:19" ht="66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208.2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DSEB1!N19</f>
        <v>2.9125000000000001</v>
      </c>
      <c r="D15" s="100" t="s">
        <v>104</v>
      </c>
      <c r="E15" s="294">
        <f t="shared" ref="E15:S15" si="1">($C$15*E6/3)</f>
        <v>2.9125000000000001</v>
      </c>
      <c r="F15" s="294">
        <f t="shared" si="1"/>
        <v>0.97083333333333333</v>
      </c>
      <c r="G15" s="294">
        <f t="shared" si="1"/>
        <v>1.9416666666666667</v>
      </c>
      <c r="H15" s="294">
        <f t="shared" si="1"/>
        <v>2.9125000000000001</v>
      </c>
      <c r="I15" s="294">
        <f t="shared" si="1"/>
        <v>2.9125000000000001</v>
      </c>
      <c r="J15" s="294">
        <f t="shared" si="1"/>
        <v>1.9416666666666667</v>
      </c>
      <c r="K15" s="294">
        <f t="shared" si="1"/>
        <v>2.9125000000000001</v>
      </c>
      <c r="L15" s="294">
        <f t="shared" si="1"/>
        <v>0.97083333333333333</v>
      </c>
      <c r="M15" s="294">
        <f t="shared" si="1"/>
        <v>1.9416666666666667</v>
      </c>
      <c r="N15" s="294">
        <f t="shared" si="1"/>
        <v>0.97083333333333333</v>
      </c>
      <c r="O15" s="294">
        <f t="shared" si="1"/>
        <v>0.97083333333333333</v>
      </c>
      <c r="P15" s="294">
        <f t="shared" si="1"/>
        <v>1.9416666666666667</v>
      </c>
      <c r="Q15" s="294">
        <f t="shared" si="1"/>
        <v>2.9125000000000001</v>
      </c>
      <c r="R15" s="294">
        <f t="shared" si="1"/>
        <v>1.9416666666666667</v>
      </c>
      <c r="S15" s="294">
        <f t="shared" si="1"/>
        <v>1.9416666666666667</v>
      </c>
    </row>
    <row r="16" spans="2:19" ht="15.75" customHeight="1">
      <c r="D16" s="100" t="s">
        <v>105</v>
      </c>
      <c r="E16" s="294">
        <f t="shared" ref="E16:S16" si="2">($C$15*E7/3)</f>
        <v>2.9125000000000001</v>
      </c>
      <c r="F16" s="294">
        <f t="shared" si="2"/>
        <v>0.97083333333333333</v>
      </c>
      <c r="G16" s="294">
        <f t="shared" si="2"/>
        <v>2.9125000000000001</v>
      </c>
      <c r="H16" s="294">
        <f t="shared" si="2"/>
        <v>2.9125000000000001</v>
      </c>
      <c r="I16" s="294">
        <f t="shared" si="2"/>
        <v>1.9416666666666667</v>
      </c>
      <c r="J16" s="294">
        <f t="shared" si="2"/>
        <v>0.97083333333333333</v>
      </c>
      <c r="K16" s="294">
        <f t="shared" si="2"/>
        <v>2.9125000000000001</v>
      </c>
      <c r="L16" s="294">
        <f t="shared" si="2"/>
        <v>0</v>
      </c>
      <c r="M16" s="294">
        <f t="shared" si="2"/>
        <v>1.9416666666666667</v>
      </c>
      <c r="N16" s="294">
        <f t="shared" si="2"/>
        <v>0.97083333333333333</v>
      </c>
      <c r="O16" s="294">
        <f t="shared" si="2"/>
        <v>0</v>
      </c>
      <c r="P16" s="294">
        <f t="shared" si="2"/>
        <v>1.9416666666666667</v>
      </c>
      <c r="Q16" s="294">
        <f t="shared" si="2"/>
        <v>1.9416666666666667</v>
      </c>
      <c r="R16" s="294">
        <f t="shared" si="2"/>
        <v>1.9416666666666667</v>
      </c>
      <c r="S16" s="294">
        <f t="shared" si="2"/>
        <v>1.9416666666666667</v>
      </c>
    </row>
    <row r="17" spans="2:19" ht="15.75" customHeight="1">
      <c r="D17" s="100" t="s">
        <v>106</v>
      </c>
      <c r="E17" s="294">
        <f t="shared" ref="E17:S17" si="3">($C$15*E8/3)</f>
        <v>2.9125000000000001</v>
      </c>
      <c r="F17" s="294">
        <f t="shared" si="3"/>
        <v>0</v>
      </c>
      <c r="G17" s="294">
        <f t="shared" si="3"/>
        <v>2.9125000000000001</v>
      </c>
      <c r="H17" s="294">
        <f t="shared" si="3"/>
        <v>2.9125000000000001</v>
      </c>
      <c r="I17" s="294">
        <f t="shared" si="3"/>
        <v>1.9416666666666667</v>
      </c>
      <c r="J17" s="294">
        <f t="shared" si="3"/>
        <v>1.9416666666666667</v>
      </c>
      <c r="K17" s="294">
        <f t="shared" si="3"/>
        <v>2.9125000000000001</v>
      </c>
      <c r="L17" s="294">
        <f t="shared" si="3"/>
        <v>0.97083333333333333</v>
      </c>
      <c r="M17" s="294">
        <f t="shared" si="3"/>
        <v>1.9416666666666667</v>
      </c>
      <c r="N17" s="294">
        <f t="shared" si="3"/>
        <v>0</v>
      </c>
      <c r="O17" s="294">
        <f t="shared" si="3"/>
        <v>0</v>
      </c>
      <c r="P17" s="294">
        <f t="shared" si="3"/>
        <v>2.9125000000000001</v>
      </c>
      <c r="Q17" s="294">
        <f t="shared" si="3"/>
        <v>2.9125000000000001</v>
      </c>
      <c r="R17" s="294">
        <f t="shared" si="3"/>
        <v>1.9416666666666667</v>
      </c>
      <c r="S17" s="294">
        <f t="shared" si="3"/>
        <v>2.9125000000000001</v>
      </c>
    </row>
    <row r="18" spans="2:19" ht="15.75" customHeight="1">
      <c r="D18" s="100" t="s">
        <v>107</v>
      </c>
      <c r="E18" s="294">
        <f t="shared" ref="E18:S18" si="4">($C$15*E9/3)</f>
        <v>1.9416666666666667</v>
      </c>
      <c r="F18" s="294">
        <f t="shared" si="4"/>
        <v>0</v>
      </c>
      <c r="G18" s="294">
        <f t="shared" si="4"/>
        <v>2.9125000000000001</v>
      </c>
      <c r="H18" s="294">
        <f t="shared" si="4"/>
        <v>1.9416666666666667</v>
      </c>
      <c r="I18" s="294">
        <f t="shared" si="4"/>
        <v>1.9416666666666667</v>
      </c>
      <c r="J18" s="294">
        <f t="shared" si="4"/>
        <v>0.97083333333333333</v>
      </c>
      <c r="K18" s="294">
        <f t="shared" si="4"/>
        <v>2.9125000000000001</v>
      </c>
      <c r="L18" s="294">
        <f t="shared" si="4"/>
        <v>0.97083333333333333</v>
      </c>
      <c r="M18" s="294">
        <f t="shared" si="4"/>
        <v>2.9125000000000001</v>
      </c>
      <c r="N18" s="294">
        <f t="shared" si="4"/>
        <v>0</v>
      </c>
      <c r="O18" s="294">
        <f t="shared" si="4"/>
        <v>0.97083333333333333</v>
      </c>
      <c r="P18" s="294">
        <f t="shared" si="4"/>
        <v>2.9125000000000001</v>
      </c>
      <c r="Q18" s="294">
        <f t="shared" si="4"/>
        <v>1.9416666666666667</v>
      </c>
      <c r="R18" s="294">
        <f t="shared" si="4"/>
        <v>2.9125000000000001</v>
      </c>
      <c r="S18" s="294">
        <f t="shared" si="4"/>
        <v>2.9125000000000001</v>
      </c>
    </row>
    <row r="19" spans="2:19" ht="15.75" customHeight="1">
      <c r="D19" s="106" t="s">
        <v>109</v>
      </c>
      <c r="E19" s="295">
        <f t="shared" ref="E19:S19" si="5">IFERROR(AVERAGEIF(E15:E18,"&lt;&gt;0",E15:E18),0)</f>
        <v>2.6697916666666668</v>
      </c>
      <c r="F19" s="295">
        <f t="shared" si="5"/>
        <v>0.97083333333333333</v>
      </c>
      <c r="G19" s="295">
        <f t="shared" si="5"/>
        <v>2.6697916666666668</v>
      </c>
      <c r="H19" s="295">
        <f t="shared" si="5"/>
        <v>2.6697916666666668</v>
      </c>
      <c r="I19" s="295">
        <f t="shared" si="5"/>
        <v>2.1843750000000002</v>
      </c>
      <c r="J19" s="295">
        <f t="shared" si="5"/>
        <v>1.45625</v>
      </c>
      <c r="K19" s="295">
        <f t="shared" si="5"/>
        <v>2.9125000000000001</v>
      </c>
      <c r="L19" s="295">
        <f t="shared" si="5"/>
        <v>0.97083333333333333</v>
      </c>
      <c r="M19" s="295">
        <f t="shared" si="5"/>
        <v>2.1843750000000002</v>
      </c>
      <c r="N19" s="295">
        <f t="shared" si="5"/>
        <v>0.97083333333333333</v>
      </c>
      <c r="O19" s="295">
        <f t="shared" si="5"/>
        <v>0.97083333333333333</v>
      </c>
      <c r="P19" s="295">
        <f t="shared" si="5"/>
        <v>2.4270833333333335</v>
      </c>
      <c r="Q19" s="295">
        <f t="shared" si="5"/>
        <v>2.4270833333333335</v>
      </c>
      <c r="R19" s="295">
        <f t="shared" si="5"/>
        <v>2.1843750000000002</v>
      </c>
      <c r="S19" s="295">
        <f t="shared" si="5"/>
        <v>2.4270833333333335</v>
      </c>
    </row>
    <row r="20" spans="2:19" ht="14.25" customHeight="1"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6"/>
      <c r="S20" s="296"/>
    </row>
    <row r="21" spans="2:19" ht="14.25" customHeight="1"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</row>
    <row r="22" spans="2:19" ht="15" customHeight="1">
      <c r="B22" s="109" t="s">
        <v>108</v>
      </c>
      <c r="C22" s="110"/>
      <c r="D22" s="111" t="s">
        <v>109</v>
      </c>
      <c r="E22" s="297">
        <f t="shared" ref="E22:S22" si="6">E10</f>
        <v>2.75</v>
      </c>
      <c r="F22" s="297">
        <f t="shared" si="6"/>
        <v>1</v>
      </c>
      <c r="G22" s="297">
        <f t="shared" si="6"/>
        <v>2.75</v>
      </c>
      <c r="H22" s="297">
        <f t="shared" si="6"/>
        <v>2.75</v>
      </c>
      <c r="I22" s="297">
        <f t="shared" si="6"/>
        <v>2.25</v>
      </c>
      <c r="J22" s="297">
        <f t="shared" si="6"/>
        <v>1.5</v>
      </c>
      <c r="K22" s="297">
        <f t="shared" si="6"/>
        <v>3</v>
      </c>
      <c r="L22" s="297">
        <f t="shared" si="6"/>
        <v>1</v>
      </c>
      <c r="M22" s="297">
        <f t="shared" si="6"/>
        <v>2.25</v>
      </c>
      <c r="N22" s="297">
        <f t="shared" si="6"/>
        <v>1</v>
      </c>
      <c r="O22" s="297">
        <f t="shared" si="6"/>
        <v>1</v>
      </c>
      <c r="P22" s="297">
        <f t="shared" si="6"/>
        <v>2.5</v>
      </c>
      <c r="Q22" s="297">
        <f t="shared" si="6"/>
        <v>2.5</v>
      </c>
      <c r="R22" s="297">
        <f t="shared" si="6"/>
        <v>2.25</v>
      </c>
      <c r="S22" s="297">
        <f t="shared" si="6"/>
        <v>2.5</v>
      </c>
    </row>
    <row r="23" spans="2:19" ht="25.2" customHeight="1">
      <c r="B23" s="113" t="s">
        <v>79</v>
      </c>
      <c r="C23" s="110"/>
      <c r="D23" s="111" t="s">
        <v>109</v>
      </c>
      <c r="E23" s="298">
        <f t="shared" ref="E23:S23" si="7">E19</f>
        <v>2.6697916666666668</v>
      </c>
      <c r="F23" s="298">
        <f t="shared" si="7"/>
        <v>0.97083333333333333</v>
      </c>
      <c r="G23" s="298">
        <f t="shared" si="7"/>
        <v>2.6697916666666668</v>
      </c>
      <c r="H23" s="298">
        <f t="shared" si="7"/>
        <v>2.6697916666666668</v>
      </c>
      <c r="I23" s="298">
        <f t="shared" si="7"/>
        <v>2.1843750000000002</v>
      </c>
      <c r="J23" s="298">
        <f t="shared" si="7"/>
        <v>1.45625</v>
      </c>
      <c r="K23" s="298">
        <f t="shared" si="7"/>
        <v>2.9125000000000001</v>
      </c>
      <c r="L23" s="298">
        <f t="shared" si="7"/>
        <v>0.97083333333333333</v>
      </c>
      <c r="M23" s="298">
        <f t="shared" si="7"/>
        <v>2.1843750000000002</v>
      </c>
      <c r="N23" s="298">
        <f t="shared" si="7"/>
        <v>0.97083333333333333</v>
      </c>
      <c r="O23" s="298">
        <f t="shared" si="7"/>
        <v>0.97083333333333333</v>
      </c>
      <c r="P23" s="298">
        <f t="shared" si="7"/>
        <v>2.4270833333333335</v>
      </c>
      <c r="Q23" s="298">
        <f t="shared" si="7"/>
        <v>2.4270833333333335</v>
      </c>
      <c r="R23" s="298">
        <f t="shared" si="7"/>
        <v>2.1843750000000002</v>
      </c>
      <c r="S23" s="298">
        <f t="shared" si="7"/>
        <v>2.4270833333333335</v>
      </c>
    </row>
    <row r="24" spans="2:19" ht="14.25" customHeight="1">
      <c r="B24" s="110"/>
      <c r="C24" s="110"/>
      <c r="D24" s="110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</row>
    <row r="25" spans="2:19" ht="25.8" customHeight="1">
      <c r="B25" s="110" t="s">
        <v>111</v>
      </c>
      <c r="C25" s="110"/>
      <c r="D25" s="110"/>
      <c r="E25" s="300">
        <f t="shared" ref="E25:S25" si="8">E22-E23</f>
        <v>8.0208333333333215E-2</v>
      </c>
      <c r="F25" s="300">
        <f t="shared" si="8"/>
        <v>2.9166666666666674E-2</v>
      </c>
      <c r="G25" s="300">
        <f t="shared" si="8"/>
        <v>8.0208333333333215E-2</v>
      </c>
      <c r="H25" s="300">
        <f t="shared" si="8"/>
        <v>8.0208333333333215E-2</v>
      </c>
      <c r="I25" s="300">
        <f t="shared" si="8"/>
        <v>6.5624999999999822E-2</v>
      </c>
      <c r="J25" s="300">
        <f t="shared" si="8"/>
        <v>4.3749999999999956E-2</v>
      </c>
      <c r="K25" s="300">
        <f t="shared" si="8"/>
        <v>8.7499999999999911E-2</v>
      </c>
      <c r="L25" s="300">
        <f t="shared" si="8"/>
        <v>2.9166666666666674E-2</v>
      </c>
      <c r="M25" s="300">
        <f t="shared" si="8"/>
        <v>6.5624999999999822E-2</v>
      </c>
      <c r="N25" s="300">
        <f t="shared" si="8"/>
        <v>2.9166666666666674E-2</v>
      </c>
      <c r="O25" s="300">
        <f t="shared" si="8"/>
        <v>2.9166666666666674E-2</v>
      </c>
      <c r="P25" s="300">
        <f t="shared" si="8"/>
        <v>7.2916666666666519E-2</v>
      </c>
      <c r="Q25" s="300">
        <f t="shared" si="8"/>
        <v>7.2916666666666519E-2</v>
      </c>
      <c r="R25" s="300">
        <f t="shared" si="8"/>
        <v>6.5624999999999822E-2</v>
      </c>
      <c r="S25" s="300">
        <f t="shared" si="8"/>
        <v>7.2916666666666519E-2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E4:P4"/>
    <mergeCell ref="Q4:S4"/>
    <mergeCell ref="E13:P13"/>
    <mergeCell ref="Q13:S13"/>
    <mergeCell ref="D2:R2"/>
  </mergeCells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R1000"/>
  <sheetViews>
    <sheetView workbookViewId="0"/>
  </sheetViews>
  <sheetFormatPr defaultColWidth="14.44140625" defaultRowHeight="15" customHeight="1"/>
  <cols>
    <col min="1" max="2" width="8" customWidth="1"/>
    <col min="3" max="3" width="19.44140625" customWidth="1"/>
    <col min="4" max="26" width="8" customWidth="1"/>
  </cols>
  <sheetData>
    <row r="1" spans="3:18" ht="14.25" customHeight="1"/>
    <row r="2" spans="3:18" ht="14.25" customHeight="1"/>
    <row r="3" spans="3:18" ht="15" customHeight="1">
      <c r="C3" s="368" t="s">
        <v>173</v>
      </c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49"/>
    </row>
    <row r="4" spans="3:18" ht="14.25" customHeight="1">
      <c r="C4" s="370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32"/>
    </row>
    <row r="5" spans="3:18" ht="14.25" customHeight="1">
      <c r="C5" s="360"/>
      <c r="D5" s="363" t="s">
        <v>174</v>
      </c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32"/>
      <c r="P5" s="363" t="s">
        <v>119</v>
      </c>
      <c r="Q5" s="340"/>
      <c r="R5" s="332"/>
    </row>
    <row r="6" spans="3:18" ht="14.25" customHeight="1">
      <c r="C6" s="330"/>
      <c r="D6" s="128" t="s">
        <v>120</v>
      </c>
      <c r="E6" s="128" t="s">
        <v>121</v>
      </c>
      <c r="F6" s="128" t="s">
        <v>122</v>
      </c>
      <c r="G6" s="128" t="s">
        <v>123</v>
      </c>
      <c r="H6" s="128" t="s">
        <v>124</v>
      </c>
      <c r="I6" s="128" t="s">
        <v>125</v>
      </c>
      <c r="J6" s="128" t="s">
        <v>126</v>
      </c>
      <c r="K6" s="128" t="s">
        <v>127</v>
      </c>
      <c r="L6" s="128" t="s">
        <v>128</v>
      </c>
      <c r="M6" s="128" t="s">
        <v>129</v>
      </c>
      <c r="N6" s="128" t="s">
        <v>130</v>
      </c>
      <c r="O6" s="128" t="s">
        <v>131</v>
      </c>
      <c r="P6" s="128" t="s">
        <v>101</v>
      </c>
      <c r="Q6" s="128" t="s">
        <v>102</v>
      </c>
      <c r="R6" s="128" t="s">
        <v>103</v>
      </c>
    </row>
    <row r="7" spans="3:18" ht="14.25" customHeight="1">
      <c r="C7" s="130" t="s">
        <v>175</v>
      </c>
      <c r="D7" s="131">
        <v>3</v>
      </c>
      <c r="E7" s="131">
        <v>2.9</v>
      </c>
      <c r="F7" s="131">
        <v>2.9</v>
      </c>
      <c r="G7" s="131">
        <v>2.8</v>
      </c>
      <c r="H7" s="131">
        <v>3</v>
      </c>
      <c r="I7" s="131">
        <v>2.6</v>
      </c>
      <c r="J7" s="131">
        <v>2.8</v>
      </c>
      <c r="K7" s="131">
        <v>2.8</v>
      </c>
      <c r="L7" s="131">
        <v>2.8</v>
      </c>
      <c r="M7" s="131">
        <v>3</v>
      </c>
      <c r="N7" s="131">
        <v>2.5</v>
      </c>
      <c r="O7" s="131">
        <v>2.6</v>
      </c>
      <c r="P7" s="131">
        <v>2</v>
      </c>
      <c r="Q7" s="131">
        <v>2.2000000000000002</v>
      </c>
      <c r="R7" s="131">
        <v>1.5</v>
      </c>
    </row>
    <row r="8" spans="3:18" ht="14.25" customHeight="1">
      <c r="C8" s="132" t="s">
        <v>176</v>
      </c>
      <c r="D8" s="131">
        <v>3</v>
      </c>
      <c r="E8" s="131">
        <v>2.8</v>
      </c>
      <c r="F8" s="131">
        <v>3</v>
      </c>
      <c r="G8" s="131">
        <v>3</v>
      </c>
      <c r="H8" s="131">
        <v>3</v>
      </c>
      <c r="I8" s="131">
        <v>2.5</v>
      </c>
      <c r="J8" s="131">
        <v>2.5</v>
      </c>
      <c r="K8" s="131">
        <v>2.6</v>
      </c>
      <c r="L8" s="131">
        <v>2.8</v>
      </c>
      <c r="M8" s="131">
        <v>2.8</v>
      </c>
      <c r="N8" s="131">
        <v>2.7</v>
      </c>
      <c r="O8" s="131">
        <v>2.8</v>
      </c>
      <c r="P8" s="110">
        <v>2.5</v>
      </c>
      <c r="Q8" s="110">
        <v>2</v>
      </c>
      <c r="R8" s="110">
        <v>2.7</v>
      </c>
    </row>
    <row r="9" spans="3:18" ht="26.25" customHeight="1">
      <c r="C9" s="132" t="s">
        <v>177</v>
      </c>
      <c r="D9" s="131">
        <v>3</v>
      </c>
      <c r="E9" s="131">
        <v>2.8</v>
      </c>
      <c r="F9" s="131">
        <v>3</v>
      </c>
      <c r="G9" s="131">
        <v>2.9</v>
      </c>
      <c r="H9" s="131">
        <v>2.9</v>
      </c>
      <c r="I9" s="131">
        <v>2.7</v>
      </c>
      <c r="J9" s="131">
        <v>2.6</v>
      </c>
      <c r="K9" s="131">
        <v>2.8</v>
      </c>
      <c r="L9" s="131">
        <v>3</v>
      </c>
      <c r="M9" s="131">
        <v>2.9</v>
      </c>
      <c r="N9" s="131">
        <v>2.6</v>
      </c>
      <c r="O9" s="131">
        <v>2.8</v>
      </c>
      <c r="P9" s="110">
        <v>1.8</v>
      </c>
      <c r="Q9" s="110">
        <v>2</v>
      </c>
      <c r="R9" s="110">
        <v>2.2000000000000002</v>
      </c>
    </row>
    <row r="10" spans="3:18" ht="14.25" customHeight="1">
      <c r="C10" s="132" t="s">
        <v>178</v>
      </c>
      <c r="D10" s="133">
        <v>3</v>
      </c>
      <c r="E10" s="131">
        <v>2.8</v>
      </c>
      <c r="F10" s="131">
        <v>2.9</v>
      </c>
      <c r="G10" s="131">
        <v>2.6</v>
      </c>
      <c r="H10" s="131">
        <v>3</v>
      </c>
      <c r="I10" s="131">
        <v>3</v>
      </c>
      <c r="J10" s="131">
        <v>2.8</v>
      </c>
      <c r="K10" s="131">
        <v>2.4</v>
      </c>
      <c r="L10" s="131">
        <v>2.6</v>
      </c>
      <c r="M10" s="131">
        <v>2.6</v>
      </c>
      <c r="N10" s="131">
        <v>2.4</v>
      </c>
      <c r="O10" s="131">
        <v>2.6</v>
      </c>
      <c r="P10" s="110">
        <v>1.5</v>
      </c>
      <c r="Q10" s="110">
        <v>1.9</v>
      </c>
      <c r="R10" s="110">
        <v>2.1</v>
      </c>
    </row>
    <row r="11" spans="3:18" ht="26.25" customHeight="1">
      <c r="C11" s="132" t="s">
        <v>179</v>
      </c>
      <c r="D11" s="131">
        <v>3</v>
      </c>
      <c r="E11" s="131">
        <v>2.9</v>
      </c>
      <c r="F11" s="131">
        <v>2.9</v>
      </c>
      <c r="G11" s="131">
        <v>2.7</v>
      </c>
      <c r="H11" s="131">
        <v>2.8</v>
      </c>
      <c r="I11" s="131">
        <v>2.6</v>
      </c>
      <c r="J11" s="131">
        <v>2.2999999999999998</v>
      </c>
      <c r="K11" s="131">
        <v>2.5</v>
      </c>
      <c r="L11" s="131">
        <v>2.7</v>
      </c>
      <c r="M11" s="133">
        <v>2.8</v>
      </c>
      <c r="N11" s="131">
        <v>2.6</v>
      </c>
      <c r="O11" s="133">
        <v>2.7</v>
      </c>
      <c r="P11" s="110">
        <v>3</v>
      </c>
      <c r="Q11" s="110">
        <v>2.8</v>
      </c>
      <c r="R11" s="110">
        <v>2.7</v>
      </c>
    </row>
    <row r="12" spans="3:18" ht="14.25" customHeight="1">
      <c r="C12" s="132" t="s">
        <v>180</v>
      </c>
      <c r="D12" s="134">
        <f t="shared" ref="D12:R12" si="0">AVERAGE(D7:D11)</f>
        <v>3</v>
      </c>
      <c r="E12" s="134">
        <f t="shared" si="0"/>
        <v>2.8400000000000003</v>
      </c>
      <c r="F12" s="134">
        <f t="shared" si="0"/>
        <v>2.9400000000000004</v>
      </c>
      <c r="G12" s="134">
        <f t="shared" si="0"/>
        <v>2.8</v>
      </c>
      <c r="H12" s="134">
        <f t="shared" si="0"/>
        <v>2.94</v>
      </c>
      <c r="I12" s="134">
        <f t="shared" si="0"/>
        <v>2.68</v>
      </c>
      <c r="J12" s="134">
        <f t="shared" si="0"/>
        <v>2.6</v>
      </c>
      <c r="K12" s="134">
        <f t="shared" si="0"/>
        <v>2.62</v>
      </c>
      <c r="L12" s="134">
        <f t="shared" si="0"/>
        <v>2.78</v>
      </c>
      <c r="M12" s="134">
        <f t="shared" si="0"/>
        <v>2.8199999999999994</v>
      </c>
      <c r="N12" s="134">
        <f t="shared" si="0"/>
        <v>2.56</v>
      </c>
      <c r="O12" s="134">
        <f t="shared" si="0"/>
        <v>2.7</v>
      </c>
      <c r="P12" s="134">
        <f t="shared" si="0"/>
        <v>2.16</v>
      </c>
      <c r="Q12" s="134">
        <f t="shared" si="0"/>
        <v>2.1799999999999997</v>
      </c>
      <c r="R12" s="134">
        <f t="shared" si="0"/>
        <v>2.2399999999999998</v>
      </c>
    </row>
    <row r="13" spans="3:18" ht="14.25" customHeight="1">
      <c r="C13" s="135"/>
      <c r="D13" s="136"/>
      <c r="E13" s="137"/>
      <c r="F13" s="136"/>
      <c r="G13" s="136"/>
      <c r="H13" s="137"/>
      <c r="I13" s="137"/>
      <c r="J13" s="136"/>
      <c r="K13" s="136"/>
      <c r="L13" s="136"/>
      <c r="M13" s="136"/>
      <c r="N13" s="136"/>
      <c r="O13" s="136"/>
    </row>
    <row r="14" spans="3:18" ht="14.25" customHeight="1"/>
    <row r="15" spans="3:18" ht="14.25" customHeight="1"/>
    <row r="16" spans="3:18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C3:R3"/>
    <mergeCell ref="C4:O4"/>
    <mergeCell ref="C5:C6"/>
    <mergeCell ref="D5:O5"/>
    <mergeCell ref="P5:R5"/>
  </mergeCells>
  <pageMargins left="0.7" right="0.7" top="0.75" bottom="0.75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Z995"/>
  <sheetViews>
    <sheetView workbookViewId="0">
      <selection activeCell="D2" sqref="D2"/>
    </sheetView>
  </sheetViews>
  <sheetFormatPr defaultColWidth="14.44140625" defaultRowHeight="15" customHeight="1"/>
  <cols>
    <col min="1" max="1" width="6.6640625" customWidth="1"/>
    <col min="2" max="2" width="4" customWidth="1"/>
    <col min="3" max="3" width="16.44140625" customWidth="1"/>
    <col min="4" max="4" width="12.21875" customWidth="1"/>
    <col min="5" max="5" width="9.5546875" customWidth="1"/>
    <col min="6" max="6" width="11.77734375" customWidth="1"/>
    <col min="7" max="7" width="8.109375" customWidth="1"/>
    <col min="8" max="8" width="9" customWidth="1"/>
    <col min="9" max="9" width="6" customWidth="1"/>
    <col min="10" max="10" width="5.44140625" customWidth="1"/>
    <col min="11" max="11" width="11.6640625" customWidth="1"/>
    <col min="12" max="12" width="8.44140625" customWidth="1"/>
    <col min="13" max="13" width="4.77734375" customWidth="1"/>
    <col min="14" max="14" width="7.441406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160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259"/>
      <c r="O1" s="259"/>
      <c r="P1" s="259"/>
      <c r="Q1" s="259"/>
      <c r="R1" s="259"/>
      <c r="S1" s="260"/>
      <c r="T1" s="260"/>
      <c r="U1" s="260"/>
      <c r="V1" s="8"/>
      <c r="W1" s="8"/>
      <c r="X1" s="8"/>
      <c r="Y1" s="8"/>
      <c r="Z1" s="8"/>
    </row>
    <row r="2" spans="1:26" ht="41.4" customHeight="1">
      <c r="A2" s="8"/>
      <c r="B2" s="384" t="s">
        <v>2</v>
      </c>
      <c r="C2" s="332"/>
      <c r="D2" s="194" t="s">
        <v>300</v>
      </c>
      <c r="E2" s="144"/>
      <c r="F2" s="379" t="s">
        <v>286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261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255" t="s">
        <v>229</v>
      </c>
      <c r="E3" s="144"/>
      <c r="F3" s="380" t="s">
        <v>301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261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40"/>
      <c r="D4" s="256" t="s">
        <v>302</v>
      </c>
      <c r="E4" s="201"/>
      <c r="F4" s="381" t="s">
        <v>303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261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40"/>
      <c r="D5" s="256">
        <v>6</v>
      </c>
      <c r="E5" s="23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40"/>
      <c r="D6" s="257" t="s">
        <v>13</v>
      </c>
      <c r="E6" s="279"/>
      <c r="F6" s="148"/>
      <c r="G6" s="148"/>
      <c r="H6" s="148"/>
      <c r="I6" s="148"/>
      <c r="J6" s="258"/>
      <c r="K6" s="258"/>
      <c r="L6" s="258"/>
      <c r="M6" s="258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259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40"/>
      <c r="E14" s="274"/>
      <c r="F14" s="280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7.399999999999999" customHeight="1">
      <c r="A15" s="33"/>
      <c r="B15" s="373"/>
      <c r="C15" s="340"/>
      <c r="D15" s="332"/>
      <c r="E15" s="269"/>
      <c r="F15" s="264"/>
      <c r="G15" s="60"/>
      <c r="H15" s="265"/>
      <c r="I15" s="266"/>
      <c r="J15" s="266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33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100.8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192">
        <v>100</v>
      </c>
      <c r="J18" s="33" t="s">
        <v>29</v>
      </c>
      <c r="K18" s="33" t="s">
        <v>30</v>
      </c>
      <c r="L18" s="33" t="s">
        <v>31</v>
      </c>
      <c r="M18" s="282" t="s">
        <v>32</v>
      </c>
      <c r="N18" s="26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181"/>
      <c r="C19" s="43" t="s">
        <v>34</v>
      </c>
      <c r="D19" s="43" t="s">
        <v>35</v>
      </c>
      <c r="E19" s="182" t="s">
        <v>26</v>
      </c>
      <c r="F19" s="164" t="s">
        <v>26</v>
      </c>
      <c r="G19" s="164" t="s">
        <v>26</v>
      </c>
      <c r="H19" s="183" t="s">
        <v>26</v>
      </c>
      <c r="I19" s="43">
        <v>53</v>
      </c>
      <c r="J19" s="182">
        <f t="shared" ref="J19:J39" si="0">(I19/100)*100</f>
        <v>53</v>
      </c>
      <c r="K19" s="164" t="str">
        <f t="shared" ref="K19:K39" si="1">IF(J19&lt;=0,"",IF((J19&gt;=60),"Y","N"))</f>
        <v>N</v>
      </c>
      <c r="L19" s="372">
        <f>(E44+F44+G44+H44)/4</f>
        <v>2.75</v>
      </c>
      <c r="M19" s="401">
        <f>K44</f>
        <v>1</v>
      </c>
      <c r="N19" s="400">
        <f>(L19*0.35+M19*0.65)</f>
        <v>1.6124999999999998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32.4" customHeight="1">
      <c r="A20" s="57">
        <v>2</v>
      </c>
      <c r="B20" s="181"/>
      <c r="C20" s="46" t="s">
        <v>36</v>
      </c>
      <c r="D20" s="46" t="s">
        <v>37</v>
      </c>
      <c r="E20" s="182" t="s">
        <v>26</v>
      </c>
      <c r="F20" s="164" t="s">
        <v>26</v>
      </c>
      <c r="G20" s="164" t="s">
        <v>26</v>
      </c>
      <c r="H20" s="183" t="s">
        <v>197</v>
      </c>
      <c r="I20" s="46">
        <v>68</v>
      </c>
      <c r="J20" s="182">
        <f t="shared" si="0"/>
        <v>68</v>
      </c>
      <c r="K20" s="164" t="str">
        <f t="shared" si="1"/>
        <v>Y</v>
      </c>
      <c r="L20" s="329"/>
      <c r="M20" s="402"/>
      <c r="N20" s="400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82" t="s">
        <v>197</v>
      </c>
      <c r="F21" s="164" t="s">
        <v>197</v>
      </c>
      <c r="G21" s="164" t="s">
        <v>26</v>
      </c>
      <c r="H21" s="183" t="s">
        <v>26</v>
      </c>
      <c r="I21" s="43">
        <v>52</v>
      </c>
      <c r="J21" s="182">
        <f t="shared" si="0"/>
        <v>52</v>
      </c>
      <c r="K21" s="164" t="str">
        <f t="shared" si="1"/>
        <v>N</v>
      </c>
      <c r="L21" s="329"/>
      <c r="M21" s="402"/>
      <c r="N21" s="400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31.2" customHeight="1">
      <c r="A22" s="57">
        <v>4</v>
      </c>
      <c r="B22" s="181"/>
      <c r="C22" s="46" t="s">
        <v>40</v>
      </c>
      <c r="D22" s="46" t="s">
        <v>41</v>
      </c>
      <c r="E22" s="182" t="s">
        <v>197</v>
      </c>
      <c r="F22" s="164" t="s">
        <v>197</v>
      </c>
      <c r="G22" s="164" t="s">
        <v>26</v>
      </c>
      <c r="H22" s="183" t="s">
        <v>197</v>
      </c>
      <c r="I22" s="46">
        <v>46</v>
      </c>
      <c r="J22" s="182">
        <f t="shared" si="0"/>
        <v>46</v>
      </c>
      <c r="K22" s="164" t="str">
        <f t="shared" si="1"/>
        <v>N</v>
      </c>
      <c r="L22" s="329"/>
      <c r="M22" s="402"/>
      <c r="N22" s="400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" customHeight="1">
      <c r="A23" s="57">
        <v>5</v>
      </c>
      <c r="B23" s="181"/>
      <c r="C23" s="46" t="s">
        <v>42</v>
      </c>
      <c r="D23" s="281" t="s">
        <v>43</v>
      </c>
      <c r="E23" s="182" t="s">
        <v>26</v>
      </c>
      <c r="F23" s="164" t="s">
        <v>26</v>
      </c>
      <c r="G23" s="164" t="s">
        <v>26</v>
      </c>
      <c r="H23" s="183" t="s">
        <v>26</v>
      </c>
      <c r="I23" s="46">
        <v>66</v>
      </c>
      <c r="J23" s="182">
        <f t="shared" si="0"/>
        <v>66</v>
      </c>
      <c r="K23" s="164" t="str">
        <f t="shared" si="1"/>
        <v>Y</v>
      </c>
      <c r="L23" s="329"/>
      <c r="M23" s="402"/>
      <c r="N23" s="400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>
      <c r="A24" s="57">
        <v>6</v>
      </c>
      <c r="B24" s="181"/>
      <c r="C24" s="43" t="s">
        <v>44</v>
      </c>
      <c r="D24" s="43" t="s">
        <v>45</v>
      </c>
      <c r="E24" s="182" t="s">
        <v>197</v>
      </c>
      <c r="F24" s="164" t="s">
        <v>26</v>
      </c>
      <c r="G24" s="164" t="s">
        <v>26</v>
      </c>
      <c r="H24" s="183" t="s">
        <v>26</v>
      </c>
      <c r="I24" s="43">
        <v>58</v>
      </c>
      <c r="J24" s="182">
        <f t="shared" si="0"/>
        <v>57.999999999999993</v>
      </c>
      <c r="K24" s="164" t="str">
        <f t="shared" si="1"/>
        <v>N</v>
      </c>
      <c r="L24" s="329"/>
      <c r="M24" s="402"/>
      <c r="N24" s="400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34.799999999999997" customHeight="1">
      <c r="A25" s="57">
        <v>7</v>
      </c>
      <c r="B25" s="181"/>
      <c r="C25" s="46" t="s">
        <v>46</v>
      </c>
      <c r="D25" s="46" t="s">
        <v>47</v>
      </c>
      <c r="E25" s="182" t="s">
        <v>197</v>
      </c>
      <c r="F25" s="164" t="s">
        <v>26</v>
      </c>
      <c r="G25" s="164" t="s">
        <v>26</v>
      </c>
      <c r="H25" s="183" t="s">
        <v>26</v>
      </c>
      <c r="I25" s="46">
        <v>63</v>
      </c>
      <c r="J25" s="182">
        <f t="shared" si="0"/>
        <v>63</v>
      </c>
      <c r="K25" s="164" t="str">
        <f t="shared" si="1"/>
        <v>Y</v>
      </c>
      <c r="L25" s="329"/>
      <c r="M25" s="402"/>
      <c r="N25" s="400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>
      <c r="A26" s="57">
        <v>8</v>
      </c>
      <c r="B26" s="181"/>
      <c r="C26" s="43" t="s">
        <v>48</v>
      </c>
      <c r="D26" s="43" t="s">
        <v>49</v>
      </c>
      <c r="E26" s="182" t="s">
        <v>26</v>
      </c>
      <c r="F26" s="164" t="s">
        <v>26</v>
      </c>
      <c r="G26" s="164" t="s">
        <v>26</v>
      </c>
      <c r="H26" s="183" t="s">
        <v>26</v>
      </c>
      <c r="I26" s="43">
        <v>64</v>
      </c>
      <c r="J26" s="182">
        <f t="shared" si="0"/>
        <v>64</v>
      </c>
      <c r="K26" s="164" t="str">
        <f t="shared" si="1"/>
        <v>Y</v>
      </c>
      <c r="L26" s="329"/>
      <c r="M26" s="402"/>
      <c r="N26" s="400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33" customHeight="1">
      <c r="A27" s="57">
        <v>9</v>
      </c>
      <c r="B27" s="181"/>
      <c r="C27" s="46" t="s">
        <v>50</v>
      </c>
      <c r="D27" s="46" t="s">
        <v>51</v>
      </c>
      <c r="E27" s="182" t="s">
        <v>26</v>
      </c>
      <c r="F27" s="164" t="s">
        <v>26</v>
      </c>
      <c r="G27" s="164" t="s">
        <v>197</v>
      </c>
      <c r="H27" s="183" t="s">
        <v>26</v>
      </c>
      <c r="I27" s="46">
        <v>59</v>
      </c>
      <c r="J27" s="182">
        <f t="shared" si="0"/>
        <v>59</v>
      </c>
      <c r="K27" s="164" t="str">
        <f t="shared" si="1"/>
        <v>N</v>
      </c>
      <c r="L27" s="329"/>
      <c r="M27" s="402"/>
      <c r="N27" s="400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>
      <c r="A28" s="57">
        <v>10</v>
      </c>
      <c r="B28" s="181"/>
      <c r="C28" s="43" t="s">
        <v>52</v>
      </c>
      <c r="D28" s="43" t="s">
        <v>53</v>
      </c>
      <c r="E28" s="182" t="s">
        <v>26</v>
      </c>
      <c r="F28" s="164" t="s">
        <v>26</v>
      </c>
      <c r="G28" s="164" t="s">
        <v>26</v>
      </c>
      <c r="H28" s="183" t="s">
        <v>26</v>
      </c>
      <c r="I28" s="43">
        <v>70</v>
      </c>
      <c r="J28" s="182">
        <f t="shared" si="0"/>
        <v>70</v>
      </c>
      <c r="K28" s="164" t="str">
        <f t="shared" si="1"/>
        <v>Y</v>
      </c>
      <c r="L28" s="329"/>
      <c r="M28" s="402"/>
      <c r="N28" s="400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>
      <c r="A29" s="57">
        <v>11</v>
      </c>
      <c r="B29" s="181"/>
      <c r="C29" s="46" t="s">
        <v>54</v>
      </c>
      <c r="D29" s="46" t="s">
        <v>55</v>
      </c>
      <c r="E29" s="182" t="s">
        <v>26</v>
      </c>
      <c r="F29" s="164" t="s">
        <v>26</v>
      </c>
      <c r="G29" s="164" t="s">
        <v>26</v>
      </c>
      <c r="H29" s="183" t="s">
        <v>26</v>
      </c>
      <c r="I29" s="46">
        <v>81</v>
      </c>
      <c r="J29" s="182">
        <f t="shared" si="0"/>
        <v>81</v>
      </c>
      <c r="K29" s="164" t="str">
        <f t="shared" si="1"/>
        <v>Y</v>
      </c>
      <c r="L29" s="329"/>
      <c r="M29" s="402"/>
      <c r="N29" s="400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>
      <c r="A30" s="57">
        <v>12</v>
      </c>
      <c r="B30" s="181"/>
      <c r="C30" s="43" t="s">
        <v>56</v>
      </c>
      <c r="D30" s="43" t="s">
        <v>57</v>
      </c>
      <c r="E30" s="182" t="s">
        <v>26</v>
      </c>
      <c r="F30" s="164" t="s">
        <v>26</v>
      </c>
      <c r="G30" s="164" t="s">
        <v>26</v>
      </c>
      <c r="H30" s="183" t="s">
        <v>26</v>
      </c>
      <c r="I30" s="43">
        <v>78</v>
      </c>
      <c r="J30" s="182">
        <f t="shared" si="0"/>
        <v>78</v>
      </c>
      <c r="K30" s="164" t="str">
        <f t="shared" si="1"/>
        <v>Y</v>
      </c>
      <c r="L30" s="329"/>
      <c r="M30" s="402"/>
      <c r="N30" s="400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32.4" customHeight="1">
      <c r="A31" s="57">
        <v>13</v>
      </c>
      <c r="B31" s="181"/>
      <c r="C31" s="46" t="s">
        <v>58</v>
      </c>
      <c r="D31" s="46" t="s">
        <v>59</v>
      </c>
      <c r="E31" s="182" t="s">
        <v>26</v>
      </c>
      <c r="F31" s="164" t="s">
        <v>26</v>
      </c>
      <c r="G31" s="164" t="s">
        <v>26</v>
      </c>
      <c r="H31" s="183" t="s">
        <v>26</v>
      </c>
      <c r="I31" s="46">
        <v>75</v>
      </c>
      <c r="J31" s="182">
        <f t="shared" si="0"/>
        <v>75</v>
      </c>
      <c r="K31" s="164" t="str">
        <f t="shared" si="1"/>
        <v>Y</v>
      </c>
      <c r="L31" s="329"/>
      <c r="M31" s="402"/>
      <c r="N31" s="400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33.6" customHeight="1">
      <c r="A32" s="57">
        <v>14</v>
      </c>
      <c r="B32" s="181"/>
      <c r="C32" s="43" t="s">
        <v>60</v>
      </c>
      <c r="D32" s="43" t="s">
        <v>61</v>
      </c>
      <c r="E32" s="182" t="s">
        <v>26</v>
      </c>
      <c r="F32" s="164" t="s">
        <v>26</v>
      </c>
      <c r="G32" s="164" t="s">
        <v>26</v>
      </c>
      <c r="H32" s="183" t="s">
        <v>26</v>
      </c>
      <c r="I32" s="43">
        <v>67</v>
      </c>
      <c r="J32" s="182">
        <f t="shared" si="0"/>
        <v>67</v>
      </c>
      <c r="K32" s="164" t="str">
        <f t="shared" si="1"/>
        <v>Y</v>
      </c>
      <c r="L32" s="329"/>
      <c r="M32" s="402"/>
      <c r="N32" s="400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30.6" customHeight="1">
      <c r="A33" s="57">
        <v>15</v>
      </c>
      <c r="B33" s="181"/>
      <c r="C33" s="46" t="s">
        <v>62</v>
      </c>
      <c r="D33" s="46" t="s">
        <v>63</v>
      </c>
      <c r="E33" s="182" t="s">
        <v>197</v>
      </c>
      <c r="F33" s="164" t="s">
        <v>197</v>
      </c>
      <c r="G33" s="164" t="s">
        <v>26</v>
      </c>
      <c r="H33" s="183" t="s">
        <v>26</v>
      </c>
      <c r="I33" s="46">
        <v>52</v>
      </c>
      <c r="J33" s="182">
        <f t="shared" si="0"/>
        <v>52</v>
      </c>
      <c r="K33" s="164" t="str">
        <f t="shared" si="1"/>
        <v>N</v>
      </c>
      <c r="L33" s="329"/>
      <c r="M33" s="402"/>
      <c r="N33" s="400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33.6" customHeight="1">
      <c r="A34" s="57">
        <v>16</v>
      </c>
      <c r="B34" s="181"/>
      <c r="C34" s="43" t="s">
        <v>64</v>
      </c>
      <c r="D34" s="43" t="s">
        <v>65</v>
      </c>
      <c r="E34" s="182" t="s">
        <v>197</v>
      </c>
      <c r="F34" s="164" t="s">
        <v>26</v>
      </c>
      <c r="G34" s="164" t="s">
        <v>197</v>
      </c>
      <c r="H34" s="183" t="s">
        <v>26</v>
      </c>
      <c r="I34" s="43">
        <v>51</v>
      </c>
      <c r="J34" s="182">
        <f t="shared" si="0"/>
        <v>51</v>
      </c>
      <c r="K34" s="164" t="str">
        <f t="shared" si="1"/>
        <v>N</v>
      </c>
      <c r="L34" s="329"/>
      <c r="M34" s="402"/>
      <c r="N34" s="400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29.4" customHeight="1">
      <c r="A35" s="57">
        <v>17</v>
      </c>
      <c r="B35" s="181"/>
      <c r="C35" s="46" t="s">
        <v>66</v>
      </c>
      <c r="D35" s="46" t="s">
        <v>67</v>
      </c>
      <c r="E35" s="182" t="s">
        <v>197</v>
      </c>
      <c r="F35" s="164" t="s">
        <v>197</v>
      </c>
      <c r="G35" s="164" t="s">
        <v>26</v>
      </c>
      <c r="H35" s="183" t="s">
        <v>26</v>
      </c>
      <c r="I35" s="46">
        <v>53</v>
      </c>
      <c r="J35" s="182">
        <f t="shared" si="0"/>
        <v>53</v>
      </c>
      <c r="K35" s="164" t="str">
        <f t="shared" si="1"/>
        <v>N</v>
      </c>
      <c r="L35" s="329"/>
      <c r="M35" s="402"/>
      <c r="N35" s="400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34.799999999999997" customHeight="1">
      <c r="A36" s="57">
        <v>18</v>
      </c>
      <c r="B36" s="181"/>
      <c r="C36" s="43" t="s">
        <v>68</v>
      </c>
      <c r="D36" s="43" t="s">
        <v>69</v>
      </c>
      <c r="E36" s="182" t="s">
        <v>26</v>
      </c>
      <c r="F36" s="164" t="s">
        <v>26</v>
      </c>
      <c r="G36" s="164" t="s">
        <v>26</v>
      </c>
      <c r="H36" s="183" t="s">
        <v>197</v>
      </c>
      <c r="I36" s="43">
        <v>57</v>
      </c>
      <c r="J36" s="182">
        <f t="shared" si="0"/>
        <v>56.999999999999993</v>
      </c>
      <c r="K36" s="164" t="str">
        <f t="shared" si="1"/>
        <v>N</v>
      </c>
      <c r="L36" s="329"/>
      <c r="M36" s="402"/>
      <c r="N36" s="400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37.799999999999997" customHeight="1">
      <c r="A37" s="57">
        <v>19</v>
      </c>
      <c r="B37" s="181"/>
      <c r="C37" s="46" t="s">
        <v>70</v>
      </c>
      <c r="D37" s="46" t="s">
        <v>71</v>
      </c>
      <c r="E37" s="182" t="s">
        <v>26</v>
      </c>
      <c r="F37" s="164" t="s">
        <v>26</v>
      </c>
      <c r="G37" s="164" t="s">
        <v>197</v>
      </c>
      <c r="H37" s="183" t="s">
        <v>197</v>
      </c>
      <c r="I37" s="46">
        <v>50</v>
      </c>
      <c r="J37" s="182">
        <f t="shared" si="0"/>
        <v>50</v>
      </c>
      <c r="K37" s="164" t="str">
        <f t="shared" si="1"/>
        <v>N</v>
      </c>
      <c r="L37" s="329"/>
      <c r="M37" s="402"/>
      <c r="N37" s="400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49.8" customHeight="1">
      <c r="A38" s="57">
        <v>20</v>
      </c>
      <c r="B38" s="181"/>
      <c r="C38" s="43" t="s">
        <v>72</v>
      </c>
      <c r="D38" s="43" t="s">
        <v>73</v>
      </c>
      <c r="E38" s="182" t="s">
        <v>197</v>
      </c>
      <c r="F38" s="164" t="s">
        <v>26</v>
      </c>
      <c r="G38" s="164" t="s">
        <v>26</v>
      </c>
      <c r="H38" s="183" t="s">
        <v>197</v>
      </c>
      <c r="I38" s="43">
        <v>63</v>
      </c>
      <c r="J38" s="182">
        <f t="shared" si="0"/>
        <v>63</v>
      </c>
      <c r="K38" s="164" t="str">
        <f t="shared" si="1"/>
        <v>Y</v>
      </c>
      <c r="L38" s="329"/>
      <c r="M38" s="402"/>
      <c r="N38" s="400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33.6" customHeight="1">
      <c r="A39" s="57">
        <v>21</v>
      </c>
      <c r="B39" s="181"/>
      <c r="C39" s="251" t="s">
        <v>74</v>
      </c>
      <c r="D39" s="251" t="s">
        <v>75</v>
      </c>
      <c r="E39" s="182" t="s">
        <v>26</v>
      </c>
      <c r="F39" s="164" t="s">
        <v>26</v>
      </c>
      <c r="G39" s="164" t="s">
        <v>197</v>
      </c>
      <c r="H39" s="183" t="s">
        <v>26</v>
      </c>
      <c r="I39" s="46">
        <v>75</v>
      </c>
      <c r="J39" s="182">
        <f t="shared" si="0"/>
        <v>75</v>
      </c>
      <c r="K39" s="164" t="str">
        <f t="shared" si="1"/>
        <v>Y</v>
      </c>
      <c r="L39" s="329"/>
      <c r="M39" s="402"/>
      <c r="N39" s="400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5" t="s">
        <v>76</v>
      </c>
      <c r="B40" s="365"/>
      <c r="C40" s="254">
        <f>COUNTA(A19:A39)</f>
        <v>21</v>
      </c>
      <c r="D40" s="254"/>
      <c r="E40" s="250">
        <f t="shared" ref="E40:H40" si="2">COUNTIF(E19:E39,"Y")</f>
        <v>13</v>
      </c>
      <c r="F40" s="160">
        <f t="shared" si="2"/>
        <v>17</v>
      </c>
      <c r="G40" s="160">
        <f t="shared" si="2"/>
        <v>17</v>
      </c>
      <c r="H40" s="160">
        <f t="shared" si="2"/>
        <v>16</v>
      </c>
      <c r="I40" s="193"/>
      <c r="J40" s="160"/>
      <c r="K40" s="160">
        <f>COUNTIF(K19:K39,"Y")</f>
        <v>11</v>
      </c>
      <c r="L40" s="329"/>
      <c r="M40" s="402"/>
      <c r="N40" s="400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88"/>
      <c r="C41" s="254">
        <v>21</v>
      </c>
      <c r="D41" s="254" t="s">
        <v>289</v>
      </c>
      <c r="E41" s="250">
        <f>(E40/C41)*100</f>
        <v>61.904761904761905</v>
      </c>
      <c r="F41" s="160">
        <f>(F40/C41)*100</f>
        <v>80.952380952380949</v>
      </c>
      <c r="G41" s="160">
        <f>(G40/C41)*100</f>
        <v>80.952380952380949</v>
      </c>
      <c r="H41" s="160">
        <f>(H40/C41)*100</f>
        <v>76.19047619047619</v>
      </c>
      <c r="I41" s="160"/>
      <c r="J41" s="160"/>
      <c r="K41" s="160">
        <f>(K40/C41)*100</f>
        <v>52.380952380952387</v>
      </c>
      <c r="L41" s="329"/>
      <c r="M41" s="402"/>
      <c r="N41" s="400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252"/>
      <c r="D42" s="253"/>
      <c r="E42" s="179" t="str">
        <f t="shared" ref="E42:K42" si="3">IF(E41&lt;=0,"",IF((E41&gt;=60),"Attained","Not-Attained"))</f>
        <v>Attained</v>
      </c>
      <c r="F42" s="179" t="str">
        <f t="shared" si="3"/>
        <v>Attained</v>
      </c>
      <c r="G42" s="179" t="str">
        <f t="shared" si="3"/>
        <v>Attained</v>
      </c>
      <c r="H42" s="179" t="str">
        <f t="shared" si="3"/>
        <v>Attained</v>
      </c>
      <c r="I42" s="160" t="str">
        <f t="shared" si="3"/>
        <v/>
      </c>
      <c r="J42" s="160" t="str">
        <f t="shared" si="3"/>
        <v/>
      </c>
      <c r="K42" s="160" t="str">
        <f t="shared" si="3"/>
        <v>Not-Attained</v>
      </c>
      <c r="L42" s="329"/>
      <c r="M42" s="402"/>
      <c r="N42" s="400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231"/>
      <c r="B43" s="232"/>
      <c r="C43" s="232"/>
      <c r="D43" s="233"/>
      <c r="E43" s="214"/>
      <c r="F43" s="214"/>
      <c r="G43" s="160"/>
      <c r="H43" s="160"/>
      <c r="I43" s="160"/>
      <c r="J43" s="160"/>
      <c r="K43" s="160"/>
      <c r="L43" s="329"/>
      <c r="M43" s="402"/>
      <c r="N43" s="400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284"/>
      <c r="B44" s="285"/>
      <c r="C44" s="285"/>
      <c r="D44" s="286"/>
      <c r="E44" s="244">
        <v>2</v>
      </c>
      <c r="F44" s="244">
        <v>3</v>
      </c>
      <c r="G44" s="283">
        <v>3</v>
      </c>
      <c r="H44" s="169">
        <v>3</v>
      </c>
      <c r="I44" s="160"/>
      <c r="J44" s="160"/>
      <c r="K44" s="169">
        <v>1</v>
      </c>
      <c r="L44" s="330"/>
      <c r="M44" s="403"/>
      <c r="N44" s="40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239"/>
      <c r="B45" s="240"/>
      <c r="C45" s="240"/>
      <c r="D45" s="241"/>
      <c r="E45" s="238"/>
      <c r="F45" s="23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239"/>
      <c r="B46" s="240"/>
      <c r="C46" s="240"/>
      <c r="D46" s="241"/>
      <c r="E46" s="238"/>
      <c r="F46" s="23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239"/>
      <c r="B47" s="240"/>
      <c r="C47" s="240"/>
      <c r="D47" s="241"/>
      <c r="E47" s="238"/>
      <c r="F47" s="23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239"/>
      <c r="B48" s="240"/>
      <c r="C48" s="240"/>
      <c r="D48" s="241"/>
      <c r="E48" s="238"/>
      <c r="F48" s="23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239"/>
      <c r="B49" s="240"/>
      <c r="C49" s="240"/>
      <c r="D49" s="242"/>
      <c r="E49" s="238"/>
      <c r="F49" s="23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239"/>
      <c r="B50" s="240"/>
      <c r="C50" s="240"/>
      <c r="D50" s="241"/>
      <c r="E50" s="238"/>
      <c r="F50" s="23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239"/>
      <c r="B51" s="240"/>
      <c r="C51" s="240"/>
      <c r="D51" s="241"/>
      <c r="E51" s="238"/>
      <c r="F51" s="23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239"/>
      <c r="B52" s="240"/>
      <c r="C52" s="240"/>
      <c r="D52" s="241"/>
      <c r="E52" s="238"/>
      <c r="F52" s="23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239"/>
      <c r="B53" s="243"/>
      <c r="C53" s="243"/>
      <c r="D53" s="243"/>
      <c r="E53" s="238"/>
      <c r="F53" s="23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239"/>
      <c r="B54" s="243"/>
      <c r="C54" s="243"/>
      <c r="D54" s="243"/>
      <c r="E54" s="238"/>
      <c r="F54" s="23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239"/>
      <c r="B55" s="243"/>
      <c r="C55" s="243"/>
      <c r="D55" s="243"/>
      <c r="E55" s="238"/>
      <c r="F55" s="23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239"/>
      <c r="B56" s="243"/>
      <c r="C56" s="243"/>
      <c r="D56" s="243"/>
      <c r="E56" s="238"/>
      <c r="F56" s="23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239"/>
      <c r="B57" s="243"/>
      <c r="C57" s="243"/>
      <c r="D57" s="243"/>
      <c r="E57" s="238"/>
      <c r="F57" s="23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239"/>
      <c r="B58" s="243"/>
      <c r="C58" s="243"/>
      <c r="D58" s="243"/>
      <c r="E58" s="238"/>
      <c r="F58" s="23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239"/>
      <c r="B59" s="243"/>
      <c r="C59" s="243"/>
      <c r="D59" s="243"/>
      <c r="E59" s="238"/>
      <c r="F59" s="23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239"/>
      <c r="B60" s="243"/>
      <c r="C60" s="243"/>
      <c r="D60" s="243"/>
      <c r="E60" s="238"/>
      <c r="F60" s="23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239"/>
      <c r="B61" s="243"/>
      <c r="C61" s="243"/>
      <c r="D61" s="243"/>
      <c r="E61" s="238"/>
      <c r="F61" s="23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239"/>
      <c r="B62" s="243"/>
      <c r="C62" s="243"/>
      <c r="D62" s="243"/>
      <c r="E62" s="238"/>
      <c r="F62" s="23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239"/>
      <c r="B63" s="243"/>
      <c r="C63" s="243"/>
      <c r="D63" s="243"/>
      <c r="E63" s="238"/>
      <c r="F63" s="23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239"/>
      <c r="B64" s="243"/>
      <c r="C64" s="243"/>
      <c r="D64" s="243"/>
      <c r="E64" s="238"/>
      <c r="F64" s="23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239"/>
      <c r="B65" s="243"/>
      <c r="C65" s="243"/>
      <c r="D65" s="243"/>
      <c r="E65" s="238"/>
      <c r="F65" s="23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239"/>
      <c r="B66" s="243"/>
      <c r="C66" s="243"/>
      <c r="D66" s="243"/>
      <c r="E66" s="238"/>
      <c r="F66" s="23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239"/>
      <c r="B67" s="243"/>
      <c r="C67" s="243"/>
      <c r="D67" s="243"/>
      <c r="E67" s="238"/>
      <c r="F67" s="23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239"/>
      <c r="B68" s="243"/>
      <c r="C68" s="243"/>
      <c r="D68" s="243"/>
      <c r="E68" s="238"/>
      <c r="F68" s="23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239"/>
      <c r="B69" s="243"/>
      <c r="C69" s="243"/>
      <c r="D69" s="243"/>
      <c r="E69" s="238"/>
      <c r="F69" s="23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239"/>
      <c r="B70" s="243"/>
      <c r="C70" s="243"/>
      <c r="D70" s="243"/>
      <c r="E70" s="238"/>
      <c r="F70" s="23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239"/>
      <c r="B71" s="243"/>
      <c r="C71" s="243"/>
      <c r="D71" s="243"/>
      <c r="E71" s="238"/>
      <c r="F71" s="23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239"/>
      <c r="B72" s="243"/>
      <c r="C72" s="243"/>
      <c r="D72" s="243"/>
      <c r="E72" s="238"/>
      <c r="F72" s="23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239"/>
      <c r="B73" s="243"/>
      <c r="C73" s="243"/>
      <c r="D73" s="243"/>
      <c r="E73" s="238"/>
      <c r="F73" s="23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239"/>
      <c r="B74" s="243"/>
      <c r="C74" s="243"/>
      <c r="D74" s="243"/>
      <c r="E74" s="238"/>
      <c r="F74" s="23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239"/>
      <c r="B75" s="243"/>
      <c r="C75" s="243"/>
      <c r="D75" s="243"/>
      <c r="E75" s="238"/>
      <c r="F75" s="23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239"/>
      <c r="B76" s="243"/>
      <c r="C76" s="243"/>
      <c r="D76" s="243"/>
      <c r="E76" s="238"/>
      <c r="F76" s="23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239"/>
      <c r="B77" s="243"/>
      <c r="C77" s="243"/>
      <c r="D77" s="243"/>
      <c r="E77" s="238"/>
      <c r="F77" s="23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239"/>
      <c r="B78" s="243"/>
      <c r="C78" s="243"/>
      <c r="D78" s="243"/>
      <c r="E78" s="238"/>
      <c r="F78" s="23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239"/>
      <c r="B79" s="243"/>
      <c r="C79" s="243"/>
      <c r="D79" s="243"/>
      <c r="E79" s="238"/>
      <c r="F79" s="23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239"/>
      <c r="B80" s="243"/>
      <c r="C80" s="243"/>
      <c r="D80" s="243"/>
      <c r="E80" s="238"/>
      <c r="F80" s="23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239"/>
      <c r="B81" s="243"/>
      <c r="C81" s="243"/>
      <c r="D81" s="243"/>
      <c r="E81" s="238"/>
      <c r="F81" s="23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239"/>
      <c r="B82" s="243"/>
      <c r="C82" s="243"/>
      <c r="D82" s="243"/>
      <c r="E82" s="238"/>
      <c r="F82" s="23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239"/>
      <c r="B83" s="243"/>
      <c r="C83" s="243"/>
      <c r="D83" s="243"/>
      <c r="E83" s="238"/>
      <c r="F83" s="23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239"/>
      <c r="B84" s="243"/>
      <c r="C84" s="243"/>
      <c r="D84" s="243"/>
      <c r="E84" s="238"/>
      <c r="F84" s="23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239"/>
      <c r="B85" s="243"/>
      <c r="C85" s="243"/>
      <c r="D85" s="243"/>
      <c r="E85" s="238"/>
      <c r="F85" s="23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239"/>
      <c r="B86" s="243"/>
      <c r="C86" s="243"/>
      <c r="D86" s="243"/>
      <c r="E86" s="238"/>
      <c r="F86" s="23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239"/>
      <c r="B87" s="243"/>
      <c r="C87" s="243"/>
      <c r="D87" s="243"/>
      <c r="E87" s="238"/>
      <c r="F87" s="23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239"/>
      <c r="B88" s="243"/>
      <c r="C88" s="243"/>
      <c r="D88" s="243"/>
      <c r="E88" s="238"/>
      <c r="F88" s="23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239"/>
      <c r="B89" s="243"/>
      <c r="C89" s="243"/>
      <c r="D89" s="243"/>
      <c r="E89" s="238"/>
      <c r="F89" s="23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239"/>
      <c r="B90" s="243"/>
      <c r="C90" s="243"/>
      <c r="D90" s="243"/>
      <c r="E90" s="238"/>
      <c r="F90" s="23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239"/>
      <c r="B91" s="243"/>
      <c r="C91" s="243"/>
      <c r="D91" s="243"/>
      <c r="E91" s="238"/>
      <c r="F91" s="23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239"/>
      <c r="B92" s="243"/>
      <c r="C92" s="243"/>
      <c r="D92" s="243"/>
      <c r="E92" s="238"/>
      <c r="F92" s="23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239"/>
      <c r="B93" s="243"/>
      <c r="C93" s="243"/>
      <c r="D93" s="243"/>
      <c r="E93" s="238"/>
      <c r="F93" s="23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239"/>
      <c r="B94" s="243"/>
      <c r="C94" s="243"/>
      <c r="D94" s="243"/>
      <c r="E94" s="238"/>
      <c r="F94" s="23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239"/>
      <c r="B95" s="243"/>
      <c r="C95" s="243"/>
      <c r="D95" s="243"/>
      <c r="E95" s="238"/>
      <c r="F95" s="23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239"/>
      <c r="B96" s="243"/>
      <c r="C96" s="243"/>
      <c r="D96" s="243"/>
      <c r="E96" s="238"/>
      <c r="F96" s="23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239"/>
      <c r="B97" s="243"/>
      <c r="C97" s="243"/>
      <c r="D97" s="243"/>
      <c r="E97" s="238"/>
      <c r="F97" s="23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239"/>
      <c r="B98" s="243"/>
      <c r="C98" s="243"/>
      <c r="D98" s="243"/>
      <c r="E98" s="238"/>
      <c r="F98" s="23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239"/>
      <c r="B99" s="243"/>
      <c r="C99" s="243"/>
      <c r="D99" s="243"/>
      <c r="E99" s="238"/>
      <c r="F99" s="23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236"/>
      <c r="B100" s="237"/>
      <c r="C100" s="237"/>
      <c r="D100" s="237"/>
      <c r="E100" s="238"/>
      <c r="F100" s="23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30"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B10:C10"/>
    <mergeCell ref="B11:C11"/>
    <mergeCell ref="B14:D14"/>
    <mergeCell ref="B15:D15"/>
    <mergeCell ref="B16:D16"/>
    <mergeCell ref="B4:C4"/>
    <mergeCell ref="B5:C5"/>
    <mergeCell ref="B6:C6"/>
    <mergeCell ref="B8:D8"/>
    <mergeCell ref="B9:C9"/>
    <mergeCell ref="N19:N44"/>
    <mergeCell ref="A40:B40"/>
    <mergeCell ref="A41:B41"/>
    <mergeCell ref="B164:C164"/>
    <mergeCell ref="B165:C165"/>
    <mergeCell ref="L19:L44"/>
    <mergeCell ref="M19:M44"/>
  </mergeCells>
  <pageMargins left="0.7" right="0.7" top="0.75" bottom="0.75" header="0" footer="0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S1000"/>
  <sheetViews>
    <sheetView topLeftCell="A5" workbookViewId="0">
      <selection activeCell="I5" sqref="I5"/>
    </sheetView>
  </sheetViews>
  <sheetFormatPr defaultColWidth="14.44140625" defaultRowHeight="15" customHeight="1"/>
  <cols>
    <col min="1" max="1" width="1.44140625" customWidth="1"/>
    <col min="2" max="2" width="8" customWidth="1"/>
    <col min="3" max="3" width="7.33203125" customWidth="1"/>
    <col min="4" max="4" width="5.44140625" customWidth="1"/>
    <col min="5" max="5" width="7.77734375" customWidth="1"/>
    <col min="6" max="6" width="7.5546875" customWidth="1"/>
    <col min="7" max="7" width="6.77734375" customWidth="1"/>
    <col min="8" max="8" width="6.5546875" customWidth="1"/>
    <col min="9" max="10" width="5.88671875" customWidth="1"/>
    <col min="11" max="11" width="6.77734375" customWidth="1"/>
    <col min="12" max="12" width="7" customWidth="1"/>
    <col min="13" max="13" width="6.109375" customWidth="1"/>
    <col min="14" max="14" width="6.21875" customWidth="1"/>
    <col min="15" max="15" width="6.44140625" customWidth="1"/>
    <col min="16" max="16" width="6.5546875" customWidth="1"/>
    <col min="17" max="17" width="6.109375" customWidth="1"/>
    <col min="18" max="18" width="6.77734375" customWidth="1"/>
    <col min="19" max="19" width="7" customWidth="1"/>
    <col min="20" max="26" width="8" customWidth="1"/>
  </cols>
  <sheetData>
    <row r="1" spans="2:19" ht="14.25" customHeight="1"/>
    <row r="2" spans="2:19" ht="26.4" customHeight="1">
      <c r="D2" s="399" t="s">
        <v>314</v>
      </c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98.6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301">
        <v>3</v>
      </c>
      <c r="F6" s="303">
        <v>1</v>
      </c>
      <c r="G6" s="302">
        <v>2</v>
      </c>
      <c r="H6" s="302">
        <v>2</v>
      </c>
      <c r="I6" s="302">
        <v>3</v>
      </c>
      <c r="J6" s="302">
        <v>1</v>
      </c>
      <c r="K6" s="302">
        <v>3</v>
      </c>
      <c r="L6" s="302">
        <v>0</v>
      </c>
      <c r="M6" s="303">
        <v>1</v>
      </c>
      <c r="N6" s="303">
        <v>1</v>
      </c>
      <c r="O6" s="303">
        <v>1</v>
      </c>
      <c r="P6" s="302">
        <v>3</v>
      </c>
      <c r="Q6" s="302">
        <v>3</v>
      </c>
      <c r="R6" s="302">
        <v>3</v>
      </c>
      <c r="S6" s="302">
        <v>3</v>
      </c>
    </row>
    <row r="7" spans="2:19" ht="15.75" customHeight="1">
      <c r="D7" s="100" t="s">
        <v>105</v>
      </c>
      <c r="E7" s="304">
        <v>3</v>
      </c>
      <c r="F7" s="306">
        <v>1</v>
      </c>
      <c r="G7" s="305">
        <v>3</v>
      </c>
      <c r="H7" s="305">
        <v>2</v>
      </c>
      <c r="I7" s="305">
        <v>3</v>
      </c>
      <c r="J7" s="305">
        <v>1</v>
      </c>
      <c r="K7" s="305">
        <v>3</v>
      </c>
      <c r="L7" s="305">
        <v>0</v>
      </c>
      <c r="M7" s="306">
        <v>1</v>
      </c>
      <c r="N7" s="306">
        <v>1</v>
      </c>
      <c r="O7" s="306">
        <v>0</v>
      </c>
      <c r="P7" s="305">
        <v>2</v>
      </c>
      <c r="Q7" s="305">
        <v>3</v>
      </c>
      <c r="R7" s="305">
        <v>3</v>
      </c>
      <c r="S7" s="305">
        <v>3</v>
      </c>
    </row>
    <row r="8" spans="2:19" ht="15.75" customHeight="1">
      <c r="D8" s="100" t="s">
        <v>106</v>
      </c>
      <c r="E8" s="304">
        <v>3</v>
      </c>
      <c r="F8" s="306">
        <v>0</v>
      </c>
      <c r="G8" s="305">
        <v>3</v>
      </c>
      <c r="H8" s="305">
        <v>3</v>
      </c>
      <c r="I8" s="305">
        <v>2</v>
      </c>
      <c r="J8" s="306">
        <v>0</v>
      </c>
      <c r="K8" s="305">
        <v>3</v>
      </c>
      <c r="L8" s="305">
        <v>1</v>
      </c>
      <c r="M8" s="306">
        <v>2</v>
      </c>
      <c r="N8" s="306">
        <v>1</v>
      </c>
      <c r="O8" s="306">
        <v>0</v>
      </c>
      <c r="P8" s="305">
        <v>2</v>
      </c>
      <c r="Q8" s="305">
        <v>3</v>
      </c>
      <c r="R8" s="305">
        <v>2</v>
      </c>
      <c r="S8" s="305">
        <v>2</v>
      </c>
    </row>
    <row r="9" spans="2:19" ht="15.75" customHeight="1">
      <c r="D9" s="100" t="s">
        <v>107</v>
      </c>
      <c r="E9" s="304">
        <v>2</v>
      </c>
      <c r="F9" s="306">
        <v>0</v>
      </c>
      <c r="G9" s="305">
        <v>2</v>
      </c>
      <c r="H9" s="305">
        <v>3</v>
      </c>
      <c r="I9" s="305">
        <v>2</v>
      </c>
      <c r="J9" s="306">
        <v>0</v>
      </c>
      <c r="K9" s="305">
        <v>2</v>
      </c>
      <c r="L9" s="305">
        <v>0</v>
      </c>
      <c r="M9" s="306">
        <v>2</v>
      </c>
      <c r="N9" s="306">
        <v>1</v>
      </c>
      <c r="O9" s="306">
        <v>0</v>
      </c>
      <c r="P9" s="305">
        <v>2</v>
      </c>
      <c r="Q9" s="305">
        <v>2</v>
      </c>
      <c r="R9" s="305">
        <v>3</v>
      </c>
      <c r="S9" s="305">
        <v>3</v>
      </c>
    </row>
    <row r="10" spans="2:19" ht="29.4" customHeight="1">
      <c r="B10" s="85" t="s">
        <v>108</v>
      </c>
      <c r="D10" s="106" t="s">
        <v>109</v>
      </c>
      <c r="E10" s="295">
        <f t="shared" ref="E10:S10" si="0">IFERROR(AVERAGEIF(E6:E9,"&lt;&gt;0",E6:E9),0)</f>
        <v>2.75</v>
      </c>
      <c r="F10" s="295">
        <f t="shared" si="0"/>
        <v>1</v>
      </c>
      <c r="G10" s="295">
        <f t="shared" si="0"/>
        <v>2.5</v>
      </c>
      <c r="H10" s="295">
        <f t="shared" si="0"/>
        <v>2.5</v>
      </c>
      <c r="I10" s="295">
        <f t="shared" si="0"/>
        <v>2.5</v>
      </c>
      <c r="J10" s="295">
        <f t="shared" si="0"/>
        <v>1</v>
      </c>
      <c r="K10" s="295">
        <f t="shared" si="0"/>
        <v>2.75</v>
      </c>
      <c r="L10" s="295">
        <f t="shared" si="0"/>
        <v>1</v>
      </c>
      <c r="M10" s="295">
        <f t="shared" si="0"/>
        <v>1.5</v>
      </c>
      <c r="N10" s="295">
        <f t="shared" si="0"/>
        <v>1</v>
      </c>
      <c r="O10" s="295">
        <f t="shared" si="0"/>
        <v>1</v>
      </c>
      <c r="P10" s="295">
        <f t="shared" si="0"/>
        <v>2.25</v>
      </c>
      <c r="Q10" s="295">
        <f t="shared" si="0"/>
        <v>2.75</v>
      </c>
      <c r="R10" s="295">
        <f t="shared" si="0"/>
        <v>2.75</v>
      </c>
      <c r="S10" s="295">
        <f t="shared" si="0"/>
        <v>2.75</v>
      </c>
    </row>
    <row r="11" spans="2:19" ht="14.25" customHeight="1"/>
    <row r="13" spans="2:19" ht="82.8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'CC13'!N19</f>
        <v>1.6124999999999998</v>
      </c>
      <c r="D15" s="100" t="s">
        <v>104</v>
      </c>
      <c r="E15" s="294">
        <f t="shared" ref="E15:S15" si="1">($C$15*E6/3)</f>
        <v>1.6124999999999998</v>
      </c>
      <c r="F15" s="294">
        <f t="shared" si="1"/>
        <v>0.53749999999999998</v>
      </c>
      <c r="G15" s="294">
        <f t="shared" si="1"/>
        <v>1.075</v>
      </c>
      <c r="H15" s="294">
        <f t="shared" si="1"/>
        <v>1.075</v>
      </c>
      <c r="I15" s="294">
        <f t="shared" si="1"/>
        <v>1.6124999999999998</v>
      </c>
      <c r="J15" s="294">
        <f t="shared" si="1"/>
        <v>0.53749999999999998</v>
      </c>
      <c r="K15" s="294">
        <f t="shared" si="1"/>
        <v>1.6124999999999998</v>
      </c>
      <c r="L15" s="294">
        <f t="shared" si="1"/>
        <v>0</v>
      </c>
      <c r="M15" s="294">
        <f t="shared" si="1"/>
        <v>0.53749999999999998</v>
      </c>
      <c r="N15" s="294">
        <f t="shared" si="1"/>
        <v>0.53749999999999998</v>
      </c>
      <c r="O15" s="294">
        <f t="shared" si="1"/>
        <v>0.53749999999999998</v>
      </c>
      <c r="P15" s="294">
        <f t="shared" si="1"/>
        <v>1.6124999999999998</v>
      </c>
      <c r="Q15" s="294">
        <f t="shared" si="1"/>
        <v>1.6124999999999998</v>
      </c>
      <c r="R15" s="294">
        <f t="shared" si="1"/>
        <v>1.6124999999999998</v>
      </c>
      <c r="S15" s="294">
        <f t="shared" si="1"/>
        <v>1.6124999999999998</v>
      </c>
    </row>
    <row r="16" spans="2:19" ht="15.75" customHeight="1">
      <c r="D16" s="100" t="s">
        <v>105</v>
      </c>
      <c r="E16" s="294">
        <f t="shared" ref="E16:S16" si="2">($C$15*E7/3)</f>
        <v>1.6124999999999998</v>
      </c>
      <c r="F16" s="294">
        <f t="shared" si="2"/>
        <v>0.53749999999999998</v>
      </c>
      <c r="G16" s="294">
        <f t="shared" si="2"/>
        <v>1.6124999999999998</v>
      </c>
      <c r="H16" s="294">
        <f t="shared" si="2"/>
        <v>1.075</v>
      </c>
      <c r="I16" s="294">
        <f t="shared" si="2"/>
        <v>1.6124999999999998</v>
      </c>
      <c r="J16" s="294">
        <f t="shared" si="2"/>
        <v>0.53749999999999998</v>
      </c>
      <c r="K16" s="294">
        <f t="shared" si="2"/>
        <v>1.6124999999999998</v>
      </c>
      <c r="L16" s="294">
        <f t="shared" si="2"/>
        <v>0</v>
      </c>
      <c r="M16" s="294">
        <f t="shared" si="2"/>
        <v>0.53749999999999998</v>
      </c>
      <c r="N16" s="294">
        <f t="shared" si="2"/>
        <v>0.53749999999999998</v>
      </c>
      <c r="O16" s="294">
        <f t="shared" si="2"/>
        <v>0</v>
      </c>
      <c r="P16" s="294">
        <f t="shared" si="2"/>
        <v>1.075</v>
      </c>
      <c r="Q16" s="294">
        <f t="shared" si="2"/>
        <v>1.6124999999999998</v>
      </c>
      <c r="R16" s="294">
        <f t="shared" si="2"/>
        <v>1.6124999999999998</v>
      </c>
      <c r="S16" s="294">
        <f t="shared" si="2"/>
        <v>1.6124999999999998</v>
      </c>
    </row>
    <row r="17" spans="2:19" ht="15.75" customHeight="1">
      <c r="D17" s="100" t="s">
        <v>106</v>
      </c>
      <c r="E17" s="294">
        <f t="shared" ref="E17:S17" si="3">($C$15*E8/3)</f>
        <v>1.6124999999999998</v>
      </c>
      <c r="F17" s="294">
        <f t="shared" si="3"/>
        <v>0</v>
      </c>
      <c r="G17" s="294">
        <f t="shared" si="3"/>
        <v>1.6124999999999998</v>
      </c>
      <c r="H17" s="294">
        <f t="shared" si="3"/>
        <v>1.6124999999999998</v>
      </c>
      <c r="I17" s="294">
        <f t="shared" si="3"/>
        <v>1.075</v>
      </c>
      <c r="J17" s="294">
        <f t="shared" si="3"/>
        <v>0</v>
      </c>
      <c r="K17" s="294">
        <f t="shared" si="3"/>
        <v>1.6124999999999998</v>
      </c>
      <c r="L17" s="294">
        <f t="shared" si="3"/>
        <v>0.53749999999999998</v>
      </c>
      <c r="M17" s="294">
        <f t="shared" si="3"/>
        <v>1.075</v>
      </c>
      <c r="N17" s="294">
        <f t="shared" si="3"/>
        <v>0.53749999999999998</v>
      </c>
      <c r="O17" s="294">
        <f t="shared" si="3"/>
        <v>0</v>
      </c>
      <c r="P17" s="294">
        <f t="shared" si="3"/>
        <v>1.075</v>
      </c>
      <c r="Q17" s="294">
        <f t="shared" si="3"/>
        <v>1.6124999999999998</v>
      </c>
      <c r="R17" s="294">
        <f t="shared" si="3"/>
        <v>1.075</v>
      </c>
      <c r="S17" s="294">
        <f t="shared" si="3"/>
        <v>1.075</v>
      </c>
    </row>
    <row r="18" spans="2:19" ht="15.75" customHeight="1">
      <c r="D18" s="100" t="s">
        <v>107</v>
      </c>
      <c r="E18" s="294">
        <f t="shared" ref="E18:S18" si="4">($C$15*E9/3)</f>
        <v>1.075</v>
      </c>
      <c r="F18" s="294">
        <f t="shared" si="4"/>
        <v>0</v>
      </c>
      <c r="G18" s="294">
        <f t="shared" si="4"/>
        <v>1.075</v>
      </c>
      <c r="H18" s="294">
        <f t="shared" si="4"/>
        <v>1.6124999999999998</v>
      </c>
      <c r="I18" s="294">
        <f t="shared" si="4"/>
        <v>1.075</v>
      </c>
      <c r="J18" s="294">
        <f t="shared" si="4"/>
        <v>0</v>
      </c>
      <c r="K18" s="294">
        <f t="shared" si="4"/>
        <v>1.075</v>
      </c>
      <c r="L18" s="294">
        <f t="shared" si="4"/>
        <v>0</v>
      </c>
      <c r="M18" s="294">
        <f t="shared" si="4"/>
        <v>1.075</v>
      </c>
      <c r="N18" s="294">
        <f t="shared" si="4"/>
        <v>0.53749999999999998</v>
      </c>
      <c r="O18" s="294">
        <f t="shared" si="4"/>
        <v>0</v>
      </c>
      <c r="P18" s="294">
        <f t="shared" si="4"/>
        <v>1.075</v>
      </c>
      <c r="Q18" s="294">
        <f t="shared" si="4"/>
        <v>1.075</v>
      </c>
      <c r="R18" s="294">
        <f t="shared" si="4"/>
        <v>1.6124999999999998</v>
      </c>
      <c r="S18" s="294">
        <f t="shared" si="4"/>
        <v>1.6124999999999998</v>
      </c>
    </row>
    <row r="19" spans="2:19" ht="15.75" customHeight="1">
      <c r="D19" s="106" t="s">
        <v>109</v>
      </c>
      <c r="E19" s="295">
        <f t="shared" ref="E19:S19" si="5">IFERROR(AVERAGEIF(E15:E18,"&lt;&gt;0",E15:E18),0)</f>
        <v>1.4781249999999999</v>
      </c>
      <c r="F19" s="295">
        <f t="shared" si="5"/>
        <v>0.53749999999999998</v>
      </c>
      <c r="G19" s="295">
        <f t="shared" si="5"/>
        <v>1.34375</v>
      </c>
      <c r="H19" s="295">
        <f t="shared" si="5"/>
        <v>1.34375</v>
      </c>
      <c r="I19" s="295">
        <f t="shared" si="5"/>
        <v>1.34375</v>
      </c>
      <c r="J19" s="295">
        <f t="shared" si="5"/>
        <v>0.53749999999999998</v>
      </c>
      <c r="K19" s="295">
        <f t="shared" si="5"/>
        <v>1.4781249999999999</v>
      </c>
      <c r="L19" s="295">
        <f t="shared" si="5"/>
        <v>0.53749999999999998</v>
      </c>
      <c r="M19" s="295">
        <f t="shared" si="5"/>
        <v>0.80624999999999991</v>
      </c>
      <c r="N19" s="295">
        <f t="shared" si="5"/>
        <v>0.53749999999999998</v>
      </c>
      <c r="O19" s="295">
        <f t="shared" si="5"/>
        <v>0.53749999999999998</v>
      </c>
      <c r="P19" s="295">
        <f t="shared" si="5"/>
        <v>1.2093750000000001</v>
      </c>
      <c r="Q19" s="295">
        <f t="shared" si="5"/>
        <v>1.4781249999999999</v>
      </c>
      <c r="R19" s="295">
        <f t="shared" si="5"/>
        <v>1.4781249999999999</v>
      </c>
      <c r="S19" s="295">
        <f t="shared" si="5"/>
        <v>1.4781249999999999</v>
      </c>
    </row>
    <row r="20" spans="2:19" ht="14.25" customHeight="1"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6"/>
      <c r="S20" s="296"/>
    </row>
    <row r="21" spans="2:19" ht="14.25" customHeight="1"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</row>
    <row r="22" spans="2:19" ht="15" customHeight="1">
      <c r="B22" s="109" t="s">
        <v>108</v>
      </c>
      <c r="C22" s="110"/>
      <c r="D22" s="111" t="s">
        <v>109</v>
      </c>
      <c r="E22" s="297">
        <f t="shared" ref="E22:S22" si="6">E10</f>
        <v>2.75</v>
      </c>
      <c r="F22" s="297">
        <f t="shared" si="6"/>
        <v>1</v>
      </c>
      <c r="G22" s="297">
        <f t="shared" si="6"/>
        <v>2.5</v>
      </c>
      <c r="H22" s="297">
        <f t="shared" si="6"/>
        <v>2.5</v>
      </c>
      <c r="I22" s="297">
        <f t="shared" si="6"/>
        <v>2.5</v>
      </c>
      <c r="J22" s="297">
        <f t="shared" si="6"/>
        <v>1</v>
      </c>
      <c r="K22" s="297">
        <f t="shared" si="6"/>
        <v>2.75</v>
      </c>
      <c r="L22" s="297">
        <f t="shared" si="6"/>
        <v>1</v>
      </c>
      <c r="M22" s="297">
        <f t="shared" si="6"/>
        <v>1.5</v>
      </c>
      <c r="N22" s="297">
        <f t="shared" si="6"/>
        <v>1</v>
      </c>
      <c r="O22" s="297">
        <f t="shared" si="6"/>
        <v>1</v>
      </c>
      <c r="P22" s="297">
        <f t="shared" si="6"/>
        <v>2.25</v>
      </c>
      <c r="Q22" s="297">
        <f t="shared" si="6"/>
        <v>2.75</v>
      </c>
      <c r="R22" s="297">
        <f t="shared" si="6"/>
        <v>2.75</v>
      </c>
      <c r="S22" s="297">
        <f t="shared" si="6"/>
        <v>2.75</v>
      </c>
    </row>
    <row r="23" spans="2:19" ht="31.2" customHeight="1">
      <c r="B23" s="113" t="s">
        <v>79</v>
      </c>
      <c r="C23" s="110"/>
      <c r="D23" s="111" t="s">
        <v>109</v>
      </c>
      <c r="E23" s="298">
        <f t="shared" ref="E23:S23" si="7">E19</f>
        <v>1.4781249999999999</v>
      </c>
      <c r="F23" s="298">
        <f t="shared" si="7"/>
        <v>0.53749999999999998</v>
      </c>
      <c r="G23" s="298">
        <f t="shared" si="7"/>
        <v>1.34375</v>
      </c>
      <c r="H23" s="298">
        <f t="shared" si="7"/>
        <v>1.34375</v>
      </c>
      <c r="I23" s="298">
        <f t="shared" si="7"/>
        <v>1.34375</v>
      </c>
      <c r="J23" s="298">
        <f t="shared" si="7"/>
        <v>0.53749999999999998</v>
      </c>
      <c r="K23" s="298">
        <f t="shared" si="7"/>
        <v>1.4781249999999999</v>
      </c>
      <c r="L23" s="298">
        <f t="shared" si="7"/>
        <v>0.53749999999999998</v>
      </c>
      <c r="M23" s="298">
        <f t="shared" si="7"/>
        <v>0.80624999999999991</v>
      </c>
      <c r="N23" s="298">
        <f t="shared" si="7"/>
        <v>0.53749999999999998</v>
      </c>
      <c r="O23" s="298">
        <f t="shared" si="7"/>
        <v>0.53749999999999998</v>
      </c>
      <c r="P23" s="298">
        <f t="shared" si="7"/>
        <v>1.2093750000000001</v>
      </c>
      <c r="Q23" s="298">
        <f t="shared" si="7"/>
        <v>1.4781249999999999</v>
      </c>
      <c r="R23" s="298">
        <f t="shared" si="7"/>
        <v>1.4781249999999999</v>
      </c>
      <c r="S23" s="298">
        <f t="shared" si="7"/>
        <v>1.4781249999999999</v>
      </c>
    </row>
    <row r="24" spans="2:19" ht="14.25" customHeight="1">
      <c r="B24" s="110"/>
      <c r="C24" s="110"/>
      <c r="D24" s="110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</row>
    <row r="25" spans="2:19" ht="31.2" customHeight="1">
      <c r="B25" s="110" t="s">
        <v>111</v>
      </c>
      <c r="C25" s="110"/>
      <c r="D25" s="110"/>
      <c r="E25" s="300">
        <f t="shared" ref="E25:S25" si="8">E22-E23</f>
        <v>1.2718750000000001</v>
      </c>
      <c r="F25" s="300">
        <f t="shared" si="8"/>
        <v>0.46250000000000002</v>
      </c>
      <c r="G25" s="300">
        <f t="shared" si="8"/>
        <v>1.15625</v>
      </c>
      <c r="H25" s="300">
        <f t="shared" si="8"/>
        <v>1.15625</v>
      </c>
      <c r="I25" s="300">
        <f t="shared" si="8"/>
        <v>1.15625</v>
      </c>
      <c r="J25" s="300">
        <f t="shared" si="8"/>
        <v>0.46250000000000002</v>
      </c>
      <c r="K25" s="300">
        <f t="shared" si="8"/>
        <v>1.2718750000000001</v>
      </c>
      <c r="L25" s="300">
        <f t="shared" si="8"/>
        <v>0.46250000000000002</v>
      </c>
      <c r="M25" s="300">
        <f t="shared" si="8"/>
        <v>0.69375000000000009</v>
      </c>
      <c r="N25" s="300">
        <f t="shared" si="8"/>
        <v>0.46250000000000002</v>
      </c>
      <c r="O25" s="300">
        <f t="shared" si="8"/>
        <v>0.46250000000000002</v>
      </c>
      <c r="P25" s="300">
        <f t="shared" si="8"/>
        <v>1.0406249999999999</v>
      </c>
      <c r="Q25" s="300">
        <f t="shared" si="8"/>
        <v>1.2718750000000001</v>
      </c>
      <c r="R25" s="300">
        <f t="shared" si="8"/>
        <v>1.2718750000000001</v>
      </c>
      <c r="S25" s="300">
        <f t="shared" si="8"/>
        <v>1.2718750000000001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E4:P4"/>
    <mergeCell ref="Q4:S4"/>
    <mergeCell ref="E13:P13"/>
    <mergeCell ref="Q13:S13"/>
    <mergeCell ref="D2:S2"/>
  </mergeCells>
  <pageMargins left="0.7" right="0.7" top="0.75" bottom="0.75" header="0" footer="0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304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94" t="s">
        <v>305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306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302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4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181"/>
      <c r="C19" s="43" t="s">
        <v>34</v>
      </c>
      <c r="D19" s="43" t="s">
        <v>35</v>
      </c>
      <c r="E19" s="182" t="s">
        <v>26</v>
      </c>
      <c r="F19" s="164" t="s">
        <v>26</v>
      </c>
      <c r="G19" s="164" t="s">
        <v>26</v>
      </c>
      <c r="H19" s="183" t="s">
        <v>26</v>
      </c>
      <c r="I19" s="43">
        <v>91</v>
      </c>
      <c r="J19" s="182">
        <f t="shared" ref="J19:J39" si="0">(I19/100)*100</f>
        <v>91</v>
      </c>
      <c r="K19" s="164" t="str">
        <f t="shared" ref="K19:K39" si="1">IF(J19&lt;=0,"",IF((J19&gt;=60),"Y","N"))</f>
        <v>Y</v>
      </c>
      <c r="L19" s="372">
        <f>(E44+F44+G44+H44)/4</f>
        <v>2.75</v>
      </c>
      <c r="M19" s="372">
        <f>K44</f>
        <v>3</v>
      </c>
      <c r="N19" s="165">
        <f>(L19*0.35+M19*0.65)</f>
        <v>2.9125000000000001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181"/>
      <c r="C20" s="46" t="s">
        <v>36</v>
      </c>
      <c r="D20" s="46" t="s">
        <v>37</v>
      </c>
      <c r="E20" s="182" t="s">
        <v>26</v>
      </c>
      <c r="F20" s="164" t="s">
        <v>26</v>
      </c>
      <c r="G20" s="164" t="s">
        <v>26</v>
      </c>
      <c r="H20" s="183" t="s">
        <v>26</v>
      </c>
      <c r="I20" s="46">
        <v>86</v>
      </c>
      <c r="J20" s="182">
        <f t="shared" si="0"/>
        <v>86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82" t="s">
        <v>197</v>
      </c>
      <c r="F21" s="164" t="s">
        <v>26</v>
      </c>
      <c r="G21" s="164" t="s">
        <v>26</v>
      </c>
      <c r="H21" s="183" t="s">
        <v>26</v>
      </c>
      <c r="I21" s="43">
        <v>63</v>
      </c>
      <c r="J21" s="182">
        <f t="shared" si="0"/>
        <v>63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181"/>
      <c r="C22" s="46" t="s">
        <v>40</v>
      </c>
      <c r="D22" s="46" t="s">
        <v>41</v>
      </c>
      <c r="E22" s="182" t="s">
        <v>197</v>
      </c>
      <c r="F22" s="164" t="s">
        <v>26</v>
      </c>
      <c r="G22" s="164" t="s">
        <v>26</v>
      </c>
      <c r="H22" s="183" t="s">
        <v>197</v>
      </c>
      <c r="I22" s="46">
        <v>58</v>
      </c>
      <c r="J22" s="182">
        <f t="shared" si="0"/>
        <v>57.999999999999993</v>
      </c>
      <c r="K22" s="164" t="str">
        <f t="shared" si="1"/>
        <v>N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181"/>
      <c r="C23" s="46" t="s">
        <v>42</v>
      </c>
      <c r="D23" s="46" t="s">
        <v>43</v>
      </c>
      <c r="E23" s="182" t="s">
        <v>26</v>
      </c>
      <c r="F23" s="164" t="s">
        <v>26</v>
      </c>
      <c r="G23" s="164" t="s">
        <v>26</v>
      </c>
      <c r="H23" s="183" t="s">
        <v>26</v>
      </c>
      <c r="I23" s="46">
        <v>72</v>
      </c>
      <c r="J23" s="182">
        <f t="shared" si="0"/>
        <v>72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181"/>
      <c r="C24" s="43" t="s">
        <v>44</v>
      </c>
      <c r="D24" s="43" t="s">
        <v>45</v>
      </c>
      <c r="E24" s="182" t="s">
        <v>26</v>
      </c>
      <c r="F24" s="164" t="s">
        <v>26</v>
      </c>
      <c r="G24" s="164" t="s">
        <v>26</v>
      </c>
      <c r="H24" s="183" t="s">
        <v>26</v>
      </c>
      <c r="I24" s="43">
        <v>80</v>
      </c>
      <c r="J24" s="182">
        <f t="shared" si="0"/>
        <v>80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181"/>
      <c r="C25" s="46" t="s">
        <v>46</v>
      </c>
      <c r="D25" s="46" t="s">
        <v>47</v>
      </c>
      <c r="E25" s="182" t="s">
        <v>197</v>
      </c>
      <c r="F25" s="164" t="s">
        <v>26</v>
      </c>
      <c r="G25" s="164" t="s">
        <v>26</v>
      </c>
      <c r="H25" s="183" t="s">
        <v>26</v>
      </c>
      <c r="I25" s="46">
        <v>66</v>
      </c>
      <c r="J25" s="182">
        <f t="shared" si="0"/>
        <v>66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181"/>
      <c r="C26" s="43" t="s">
        <v>48</v>
      </c>
      <c r="D26" s="43" t="s">
        <v>49</v>
      </c>
      <c r="E26" s="182" t="s">
        <v>26</v>
      </c>
      <c r="F26" s="164" t="s">
        <v>197</v>
      </c>
      <c r="G26" s="164" t="s">
        <v>26</v>
      </c>
      <c r="H26" s="183" t="s">
        <v>197</v>
      </c>
      <c r="I26" s="43">
        <v>55</v>
      </c>
      <c r="J26" s="182">
        <f t="shared" si="0"/>
        <v>55.000000000000007</v>
      </c>
      <c r="K26" s="164" t="str">
        <f t="shared" si="1"/>
        <v>N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181"/>
      <c r="C27" s="46" t="s">
        <v>50</v>
      </c>
      <c r="D27" s="46" t="s">
        <v>51</v>
      </c>
      <c r="E27" s="182" t="s">
        <v>26</v>
      </c>
      <c r="F27" s="164" t="s">
        <v>26</v>
      </c>
      <c r="G27" s="164" t="s">
        <v>26</v>
      </c>
      <c r="H27" s="183" t="s">
        <v>26</v>
      </c>
      <c r="I27" s="46">
        <v>76</v>
      </c>
      <c r="J27" s="182">
        <f t="shared" si="0"/>
        <v>76</v>
      </c>
      <c r="K27" s="164" t="str">
        <f t="shared" si="1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181"/>
      <c r="C28" s="43" t="s">
        <v>52</v>
      </c>
      <c r="D28" s="43" t="s">
        <v>53</v>
      </c>
      <c r="E28" s="182" t="s">
        <v>26</v>
      </c>
      <c r="F28" s="164" t="s">
        <v>26</v>
      </c>
      <c r="G28" s="164" t="s">
        <v>26</v>
      </c>
      <c r="H28" s="183" t="s">
        <v>26</v>
      </c>
      <c r="I28" s="43">
        <v>77</v>
      </c>
      <c r="J28" s="182">
        <f t="shared" si="0"/>
        <v>77</v>
      </c>
      <c r="K28" s="164" t="str">
        <f t="shared" si="1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181"/>
      <c r="C29" s="46" t="s">
        <v>54</v>
      </c>
      <c r="D29" s="46" t="s">
        <v>55</v>
      </c>
      <c r="E29" s="182" t="s">
        <v>26</v>
      </c>
      <c r="F29" s="164" t="s">
        <v>26</v>
      </c>
      <c r="G29" s="164" t="s">
        <v>26</v>
      </c>
      <c r="H29" s="183" t="s">
        <v>26</v>
      </c>
      <c r="I29" s="46">
        <v>84</v>
      </c>
      <c r="J29" s="182">
        <f t="shared" si="0"/>
        <v>84</v>
      </c>
      <c r="K29" s="164" t="str">
        <f t="shared" si="1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181"/>
      <c r="C30" s="43" t="s">
        <v>56</v>
      </c>
      <c r="D30" s="43" t="s">
        <v>57</v>
      </c>
      <c r="E30" s="182" t="s">
        <v>26</v>
      </c>
      <c r="F30" s="164" t="s">
        <v>26</v>
      </c>
      <c r="G30" s="164" t="s">
        <v>26</v>
      </c>
      <c r="H30" s="183" t="s">
        <v>26</v>
      </c>
      <c r="I30" s="43">
        <v>79</v>
      </c>
      <c r="J30" s="182">
        <f t="shared" si="0"/>
        <v>79</v>
      </c>
      <c r="K30" s="164" t="str">
        <f t="shared" si="1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181"/>
      <c r="C31" s="46" t="s">
        <v>58</v>
      </c>
      <c r="D31" s="46" t="s">
        <v>59</v>
      </c>
      <c r="E31" s="182" t="s">
        <v>26</v>
      </c>
      <c r="F31" s="164" t="s">
        <v>26</v>
      </c>
      <c r="G31" s="164" t="s">
        <v>26</v>
      </c>
      <c r="H31" s="183" t="s">
        <v>26</v>
      </c>
      <c r="I31" s="46">
        <v>89</v>
      </c>
      <c r="J31" s="182">
        <f t="shared" si="0"/>
        <v>89</v>
      </c>
      <c r="K31" s="164" t="str">
        <f t="shared" si="1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181"/>
      <c r="C32" s="43" t="s">
        <v>60</v>
      </c>
      <c r="D32" s="43" t="s">
        <v>61</v>
      </c>
      <c r="E32" s="182" t="s">
        <v>26</v>
      </c>
      <c r="F32" s="164" t="s">
        <v>26</v>
      </c>
      <c r="G32" s="164" t="s">
        <v>26</v>
      </c>
      <c r="H32" s="183" t="s">
        <v>26</v>
      </c>
      <c r="I32" s="43">
        <v>80</v>
      </c>
      <c r="J32" s="182">
        <f t="shared" si="0"/>
        <v>80</v>
      </c>
      <c r="K32" s="164" t="str">
        <f t="shared" si="1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181"/>
      <c r="C33" s="46" t="s">
        <v>62</v>
      </c>
      <c r="D33" s="46" t="s">
        <v>63</v>
      </c>
      <c r="E33" s="182" t="s">
        <v>197</v>
      </c>
      <c r="F33" s="164" t="s">
        <v>26</v>
      </c>
      <c r="G33" s="164" t="s">
        <v>26</v>
      </c>
      <c r="H33" s="183" t="s">
        <v>26</v>
      </c>
      <c r="I33" s="46">
        <v>69</v>
      </c>
      <c r="J33" s="182">
        <f t="shared" si="0"/>
        <v>69</v>
      </c>
      <c r="K33" s="164" t="str">
        <f t="shared" si="1"/>
        <v>Y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181"/>
      <c r="C34" s="43" t="s">
        <v>64</v>
      </c>
      <c r="D34" s="43" t="s">
        <v>65</v>
      </c>
      <c r="E34" s="182" t="s">
        <v>26</v>
      </c>
      <c r="F34" s="164" t="s">
        <v>26</v>
      </c>
      <c r="G34" s="164" t="s">
        <v>26</v>
      </c>
      <c r="H34" s="183" t="s">
        <v>26</v>
      </c>
      <c r="I34" s="43">
        <v>70</v>
      </c>
      <c r="J34" s="182">
        <f t="shared" si="0"/>
        <v>70</v>
      </c>
      <c r="K34" s="164" t="str">
        <f t="shared" si="1"/>
        <v>Y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181"/>
      <c r="C35" s="46" t="s">
        <v>66</v>
      </c>
      <c r="D35" s="46" t="s">
        <v>67</v>
      </c>
      <c r="E35" s="182" t="s">
        <v>197</v>
      </c>
      <c r="F35" s="164" t="s">
        <v>197</v>
      </c>
      <c r="G35" s="164" t="s">
        <v>26</v>
      </c>
      <c r="H35" s="183" t="s">
        <v>26</v>
      </c>
      <c r="I35" s="46">
        <v>58</v>
      </c>
      <c r="J35" s="182">
        <f t="shared" si="0"/>
        <v>57.999999999999993</v>
      </c>
      <c r="K35" s="164" t="str">
        <f t="shared" si="1"/>
        <v>N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181"/>
      <c r="C36" s="43" t="s">
        <v>68</v>
      </c>
      <c r="D36" s="43" t="s">
        <v>69</v>
      </c>
      <c r="E36" s="182" t="s">
        <v>26</v>
      </c>
      <c r="F36" s="164" t="s">
        <v>26</v>
      </c>
      <c r="G36" s="164" t="s">
        <v>26</v>
      </c>
      <c r="H36" s="183" t="s">
        <v>197</v>
      </c>
      <c r="I36" s="43">
        <v>65</v>
      </c>
      <c r="J36" s="182">
        <f t="shared" si="0"/>
        <v>65</v>
      </c>
      <c r="K36" s="164" t="str">
        <f t="shared" si="1"/>
        <v>Y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181"/>
      <c r="C37" s="46" t="s">
        <v>70</v>
      </c>
      <c r="D37" s="46" t="s">
        <v>71</v>
      </c>
      <c r="E37" s="182" t="s">
        <v>26</v>
      </c>
      <c r="F37" s="164" t="s">
        <v>26</v>
      </c>
      <c r="G37" s="164" t="s">
        <v>26</v>
      </c>
      <c r="H37" s="183" t="s">
        <v>197</v>
      </c>
      <c r="I37" s="46">
        <v>68</v>
      </c>
      <c r="J37" s="182">
        <f t="shared" si="0"/>
        <v>68</v>
      </c>
      <c r="K37" s="164" t="str">
        <f t="shared" si="1"/>
        <v>Y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181"/>
      <c r="C38" s="43" t="s">
        <v>72</v>
      </c>
      <c r="D38" s="43" t="s">
        <v>73</v>
      </c>
      <c r="E38" s="182" t="s">
        <v>26</v>
      </c>
      <c r="F38" s="164" t="s">
        <v>26</v>
      </c>
      <c r="G38" s="164" t="s">
        <v>26</v>
      </c>
      <c r="H38" s="183" t="s">
        <v>26</v>
      </c>
      <c r="I38" s="43">
        <v>77</v>
      </c>
      <c r="J38" s="182">
        <f t="shared" si="0"/>
        <v>77</v>
      </c>
      <c r="K38" s="164" t="str">
        <f t="shared" si="1"/>
        <v>Y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181"/>
      <c r="C39" s="46" t="s">
        <v>74</v>
      </c>
      <c r="D39" s="46" t="s">
        <v>75</v>
      </c>
      <c r="E39" s="182" t="s">
        <v>26</v>
      </c>
      <c r="F39" s="164" t="s">
        <v>26</v>
      </c>
      <c r="G39" s="164" t="s">
        <v>26</v>
      </c>
      <c r="H39" s="183" t="s">
        <v>26</v>
      </c>
      <c r="I39" s="46">
        <v>81</v>
      </c>
      <c r="J39" s="182">
        <f t="shared" si="0"/>
        <v>81</v>
      </c>
      <c r="K39" s="164" t="str">
        <f t="shared" si="1"/>
        <v>Y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2">COUNTIF(E19:E39,"Y")</f>
        <v>16</v>
      </c>
      <c r="F40" s="160">
        <f t="shared" si="2"/>
        <v>19</v>
      </c>
      <c r="G40" s="160">
        <f t="shared" si="2"/>
        <v>21</v>
      </c>
      <c r="H40" s="160">
        <f t="shared" si="2"/>
        <v>17</v>
      </c>
      <c r="I40" s="160"/>
      <c r="J40" s="160"/>
      <c r="K40" s="160">
        <f>COUNTIF(K19:K39,"Y")</f>
        <v>18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76.19047619047619</v>
      </c>
      <c r="F41" s="160">
        <f>(F40/C41)*100</f>
        <v>90.476190476190482</v>
      </c>
      <c r="G41" s="160">
        <f>(G40/C41)*100</f>
        <v>100</v>
      </c>
      <c r="H41" s="160">
        <f>(H40/C41)*100</f>
        <v>80.952380952380949</v>
      </c>
      <c r="I41" s="160"/>
      <c r="J41" s="160"/>
      <c r="K41" s="160">
        <f>(K40/C41)*100</f>
        <v>85.714285714285708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3">IF(E41&lt;=0,"",IF((E41&gt;=60),"Attained","Not-Attained"))</f>
        <v>Attained</v>
      </c>
      <c r="F42" s="179" t="str">
        <f t="shared" si="3"/>
        <v>Attained</v>
      </c>
      <c r="G42" s="179" t="str">
        <f t="shared" si="3"/>
        <v>Attained</v>
      </c>
      <c r="H42" s="179" t="str">
        <f t="shared" si="3"/>
        <v>Attained</v>
      </c>
      <c r="I42" s="160" t="str">
        <f t="shared" si="3"/>
        <v/>
      </c>
      <c r="J42" s="160" t="str">
        <f t="shared" si="3"/>
        <v/>
      </c>
      <c r="K42" s="160" t="str">
        <f t="shared" si="3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2</v>
      </c>
      <c r="F44" s="169">
        <v>3</v>
      </c>
      <c r="G44" s="169">
        <v>3</v>
      </c>
      <c r="H44" s="169">
        <v>3</v>
      </c>
      <c r="I44" s="160"/>
      <c r="J44" s="160"/>
      <c r="K44" s="169">
        <v>3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307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2</v>
      </c>
      <c r="G6" s="102">
        <v>3</v>
      </c>
      <c r="H6" s="102">
        <v>3</v>
      </c>
      <c r="I6" s="102">
        <v>3</v>
      </c>
      <c r="J6" s="102">
        <v>2</v>
      </c>
      <c r="K6" s="102">
        <v>3</v>
      </c>
      <c r="L6" s="102">
        <v>2</v>
      </c>
      <c r="M6" s="102">
        <v>3</v>
      </c>
      <c r="N6" s="102">
        <v>2</v>
      </c>
      <c r="O6" s="102">
        <v>2</v>
      </c>
      <c r="P6" s="102">
        <v>3</v>
      </c>
      <c r="Q6" s="102">
        <v>3</v>
      </c>
      <c r="R6" s="102">
        <v>3</v>
      </c>
      <c r="S6" s="102">
        <v>3</v>
      </c>
    </row>
    <row r="7" spans="2:19" ht="15.75" customHeight="1">
      <c r="D7" s="100" t="s">
        <v>105</v>
      </c>
      <c r="E7" s="103">
        <v>3</v>
      </c>
      <c r="F7" s="104">
        <v>2</v>
      </c>
      <c r="G7" s="104">
        <v>3</v>
      </c>
      <c r="H7" s="104">
        <v>3</v>
      </c>
      <c r="I7" s="104">
        <v>3</v>
      </c>
      <c r="J7" s="104">
        <v>1</v>
      </c>
      <c r="K7" s="104">
        <v>3</v>
      </c>
      <c r="L7" s="104">
        <v>2</v>
      </c>
      <c r="M7" s="104">
        <v>2</v>
      </c>
      <c r="N7" s="104">
        <v>2</v>
      </c>
      <c r="O7" s="104">
        <v>3</v>
      </c>
      <c r="P7" s="104">
        <v>3</v>
      </c>
      <c r="Q7" s="104">
        <v>3</v>
      </c>
      <c r="R7" s="104">
        <v>3</v>
      </c>
      <c r="S7" s="104">
        <v>3</v>
      </c>
    </row>
    <row r="8" spans="2:19" ht="15.75" customHeight="1">
      <c r="D8" s="100" t="s">
        <v>106</v>
      </c>
      <c r="E8" s="103">
        <v>3</v>
      </c>
      <c r="F8" s="104">
        <v>1</v>
      </c>
      <c r="G8" s="104">
        <v>3</v>
      </c>
      <c r="H8" s="104">
        <v>3</v>
      </c>
      <c r="I8" s="104">
        <v>3</v>
      </c>
      <c r="J8" s="104">
        <v>2</v>
      </c>
      <c r="K8" s="104">
        <v>3</v>
      </c>
      <c r="L8" s="104">
        <v>2</v>
      </c>
      <c r="M8" s="104">
        <v>3</v>
      </c>
      <c r="N8" s="104">
        <v>2</v>
      </c>
      <c r="O8" s="104">
        <v>2</v>
      </c>
      <c r="P8" s="104">
        <v>3</v>
      </c>
      <c r="Q8" s="104">
        <v>3</v>
      </c>
      <c r="R8" s="104">
        <v>3</v>
      </c>
      <c r="S8" s="104">
        <v>2</v>
      </c>
    </row>
    <row r="9" spans="2:19" ht="15.75" customHeight="1">
      <c r="D9" s="100" t="s">
        <v>107</v>
      </c>
      <c r="E9" s="103">
        <v>3</v>
      </c>
      <c r="F9" s="104">
        <v>2</v>
      </c>
      <c r="G9" s="104">
        <v>3</v>
      </c>
      <c r="H9" s="104">
        <v>3</v>
      </c>
      <c r="I9" s="104">
        <v>3</v>
      </c>
      <c r="J9" s="104">
        <v>2</v>
      </c>
      <c r="K9" s="104">
        <v>3</v>
      </c>
      <c r="L9" s="104">
        <v>2</v>
      </c>
      <c r="M9" s="104">
        <v>3</v>
      </c>
      <c r="N9" s="104">
        <v>2</v>
      </c>
      <c r="O9" s="104">
        <v>3</v>
      </c>
      <c r="P9" s="104">
        <v>3</v>
      </c>
      <c r="Q9" s="104">
        <v>3</v>
      </c>
      <c r="R9" s="104">
        <v>2</v>
      </c>
      <c r="S9" s="104">
        <v>3</v>
      </c>
    </row>
    <row r="10" spans="2:19" ht="15.75" customHeight="1">
      <c r="B10" s="85" t="s">
        <v>108</v>
      </c>
      <c r="D10" s="106" t="s">
        <v>109</v>
      </c>
      <c r="E10" s="184">
        <v>3</v>
      </c>
      <c r="F10" s="185">
        <v>1.75</v>
      </c>
      <c r="G10" s="185">
        <v>3</v>
      </c>
      <c r="H10" s="185">
        <v>3</v>
      </c>
      <c r="I10" s="185">
        <v>3</v>
      </c>
      <c r="J10" s="185">
        <v>1.75</v>
      </c>
      <c r="K10" s="185">
        <v>3</v>
      </c>
      <c r="L10" s="185">
        <v>2</v>
      </c>
      <c r="M10" s="185">
        <v>2.75</v>
      </c>
      <c r="N10" s="185">
        <v>2</v>
      </c>
      <c r="O10" s="185">
        <v>2.5</v>
      </c>
      <c r="P10" s="185">
        <v>3</v>
      </c>
      <c r="Q10" s="185">
        <v>3</v>
      </c>
      <c r="R10" s="185">
        <v>2.75</v>
      </c>
      <c r="S10" s="185">
        <v>2.75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'CC14'!N19</f>
        <v>2.9125000000000001</v>
      </c>
      <c r="D15" s="100" t="s">
        <v>104</v>
      </c>
      <c r="E15" s="108">
        <f t="shared" ref="E15:S15" si="0">($C$15*E6/3)</f>
        <v>2.9125000000000001</v>
      </c>
      <c r="F15" s="108">
        <f t="shared" si="0"/>
        <v>1.9416666666666667</v>
      </c>
      <c r="G15" s="108">
        <f t="shared" si="0"/>
        <v>2.9125000000000001</v>
      </c>
      <c r="H15" s="108">
        <f t="shared" si="0"/>
        <v>2.9125000000000001</v>
      </c>
      <c r="I15" s="108">
        <f t="shared" si="0"/>
        <v>2.9125000000000001</v>
      </c>
      <c r="J15" s="108">
        <f t="shared" si="0"/>
        <v>1.9416666666666667</v>
      </c>
      <c r="K15" s="108">
        <f t="shared" si="0"/>
        <v>2.9125000000000001</v>
      </c>
      <c r="L15" s="108">
        <f t="shared" si="0"/>
        <v>1.9416666666666667</v>
      </c>
      <c r="M15" s="108">
        <f t="shared" si="0"/>
        <v>2.9125000000000001</v>
      </c>
      <c r="N15" s="108">
        <f t="shared" si="0"/>
        <v>1.9416666666666667</v>
      </c>
      <c r="O15" s="108">
        <f t="shared" si="0"/>
        <v>1.9416666666666667</v>
      </c>
      <c r="P15" s="108">
        <f t="shared" si="0"/>
        <v>2.9125000000000001</v>
      </c>
      <c r="Q15" s="108">
        <f t="shared" si="0"/>
        <v>2.9125000000000001</v>
      </c>
      <c r="R15" s="108">
        <f t="shared" si="0"/>
        <v>2.9125000000000001</v>
      </c>
      <c r="S15" s="108">
        <f t="shared" si="0"/>
        <v>2.9125000000000001</v>
      </c>
    </row>
    <row r="16" spans="2:19" ht="15.75" customHeight="1">
      <c r="D16" s="100" t="s">
        <v>105</v>
      </c>
      <c r="E16" s="108">
        <f t="shared" ref="E16:S16" si="1">($C$15*E7/3)</f>
        <v>2.9125000000000001</v>
      </c>
      <c r="F16" s="108">
        <f t="shared" si="1"/>
        <v>1.9416666666666667</v>
      </c>
      <c r="G16" s="108">
        <f t="shared" si="1"/>
        <v>2.9125000000000001</v>
      </c>
      <c r="H16" s="108">
        <f t="shared" si="1"/>
        <v>2.9125000000000001</v>
      </c>
      <c r="I16" s="108">
        <f t="shared" si="1"/>
        <v>2.9125000000000001</v>
      </c>
      <c r="J16" s="108">
        <f t="shared" si="1"/>
        <v>0.97083333333333333</v>
      </c>
      <c r="K16" s="108">
        <f t="shared" si="1"/>
        <v>2.9125000000000001</v>
      </c>
      <c r="L16" s="108">
        <f t="shared" si="1"/>
        <v>1.9416666666666667</v>
      </c>
      <c r="M16" s="108">
        <f t="shared" si="1"/>
        <v>1.9416666666666667</v>
      </c>
      <c r="N16" s="108">
        <f t="shared" si="1"/>
        <v>1.9416666666666667</v>
      </c>
      <c r="O16" s="108">
        <f t="shared" si="1"/>
        <v>2.9125000000000001</v>
      </c>
      <c r="P16" s="108">
        <f t="shared" si="1"/>
        <v>2.9125000000000001</v>
      </c>
      <c r="Q16" s="108">
        <f t="shared" si="1"/>
        <v>2.9125000000000001</v>
      </c>
      <c r="R16" s="108">
        <f t="shared" si="1"/>
        <v>2.9125000000000001</v>
      </c>
      <c r="S16" s="108">
        <f t="shared" si="1"/>
        <v>2.9125000000000001</v>
      </c>
    </row>
    <row r="17" spans="2:19" ht="15.75" customHeight="1">
      <c r="D17" s="100" t="s">
        <v>106</v>
      </c>
      <c r="E17" s="108">
        <f t="shared" ref="E17:S17" si="2">($C$15*E8/3)</f>
        <v>2.9125000000000001</v>
      </c>
      <c r="F17" s="108">
        <f t="shared" si="2"/>
        <v>0.97083333333333333</v>
      </c>
      <c r="G17" s="108">
        <f t="shared" si="2"/>
        <v>2.9125000000000001</v>
      </c>
      <c r="H17" s="108">
        <f t="shared" si="2"/>
        <v>2.9125000000000001</v>
      </c>
      <c r="I17" s="108">
        <f t="shared" si="2"/>
        <v>2.9125000000000001</v>
      </c>
      <c r="J17" s="108">
        <f t="shared" si="2"/>
        <v>1.9416666666666667</v>
      </c>
      <c r="K17" s="108">
        <f t="shared" si="2"/>
        <v>2.9125000000000001</v>
      </c>
      <c r="L17" s="108">
        <f t="shared" si="2"/>
        <v>1.9416666666666667</v>
      </c>
      <c r="M17" s="108">
        <f t="shared" si="2"/>
        <v>2.9125000000000001</v>
      </c>
      <c r="N17" s="108">
        <f t="shared" si="2"/>
        <v>1.9416666666666667</v>
      </c>
      <c r="O17" s="108">
        <f t="shared" si="2"/>
        <v>1.9416666666666667</v>
      </c>
      <c r="P17" s="108">
        <f t="shared" si="2"/>
        <v>2.9125000000000001</v>
      </c>
      <c r="Q17" s="108">
        <f t="shared" si="2"/>
        <v>2.9125000000000001</v>
      </c>
      <c r="R17" s="108">
        <f t="shared" si="2"/>
        <v>2.9125000000000001</v>
      </c>
      <c r="S17" s="108">
        <f t="shared" si="2"/>
        <v>1.9416666666666667</v>
      </c>
    </row>
    <row r="18" spans="2:19" ht="15.75" customHeight="1">
      <c r="D18" s="100" t="s">
        <v>107</v>
      </c>
      <c r="E18" s="108">
        <f t="shared" ref="E18:S18" si="3">($C$15*E9/3)</f>
        <v>2.9125000000000001</v>
      </c>
      <c r="F18" s="108">
        <f t="shared" si="3"/>
        <v>1.9416666666666667</v>
      </c>
      <c r="G18" s="108">
        <f t="shared" si="3"/>
        <v>2.9125000000000001</v>
      </c>
      <c r="H18" s="108">
        <f t="shared" si="3"/>
        <v>2.9125000000000001</v>
      </c>
      <c r="I18" s="108">
        <f t="shared" si="3"/>
        <v>2.9125000000000001</v>
      </c>
      <c r="J18" s="108">
        <f t="shared" si="3"/>
        <v>1.9416666666666667</v>
      </c>
      <c r="K18" s="108">
        <f t="shared" si="3"/>
        <v>2.9125000000000001</v>
      </c>
      <c r="L18" s="108">
        <f t="shared" si="3"/>
        <v>1.9416666666666667</v>
      </c>
      <c r="M18" s="108">
        <f t="shared" si="3"/>
        <v>2.9125000000000001</v>
      </c>
      <c r="N18" s="108">
        <f t="shared" si="3"/>
        <v>1.9416666666666667</v>
      </c>
      <c r="O18" s="108">
        <f t="shared" si="3"/>
        <v>2.9125000000000001</v>
      </c>
      <c r="P18" s="108">
        <f t="shared" si="3"/>
        <v>2.9125000000000001</v>
      </c>
      <c r="Q18" s="108">
        <f t="shared" si="3"/>
        <v>2.9125000000000001</v>
      </c>
      <c r="R18" s="108">
        <f t="shared" si="3"/>
        <v>1.9416666666666667</v>
      </c>
      <c r="S18" s="108">
        <f t="shared" si="3"/>
        <v>2.9125000000000001</v>
      </c>
    </row>
    <row r="19" spans="2:19" ht="15.75" customHeight="1">
      <c r="D19" s="106" t="s">
        <v>109</v>
      </c>
      <c r="E19" s="107">
        <f t="shared" ref="E19:S19" si="4">IFERROR(AVERAGEIF(E15:E18,"&lt;&gt;0",E15:E18),0)</f>
        <v>2.9125000000000001</v>
      </c>
      <c r="F19" s="107">
        <f t="shared" si="4"/>
        <v>1.6989583333333333</v>
      </c>
      <c r="G19" s="107">
        <f t="shared" si="4"/>
        <v>2.9125000000000001</v>
      </c>
      <c r="H19" s="107">
        <f t="shared" si="4"/>
        <v>2.9125000000000001</v>
      </c>
      <c r="I19" s="107">
        <f t="shared" si="4"/>
        <v>2.9125000000000001</v>
      </c>
      <c r="J19" s="107">
        <f t="shared" si="4"/>
        <v>1.6989583333333333</v>
      </c>
      <c r="K19" s="107">
        <f t="shared" si="4"/>
        <v>2.9125000000000001</v>
      </c>
      <c r="L19" s="107">
        <f t="shared" si="4"/>
        <v>1.9416666666666667</v>
      </c>
      <c r="M19" s="107">
        <f t="shared" si="4"/>
        <v>2.6697916666666668</v>
      </c>
      <c r="N19" s="107">
        <f t="shared" si="4"/>
        <v>1.9416666666666667</v>
      </c>
      <c r="O19" s="107">
        <f t="shared" si="4"/>
        <v>2.4270833333333335</v>
      </c>
      <c r="P19" s="107">
        <f t="shared" si="4"/>
        <v>2.9125000000000001</v>
      </c>
      <c r="Q19" s="107">
        <f t="shared" si="4"/>
        <v>2.9125000000000001</v>
      </c>
      <c r="R19" s="107">
        <f t="shared" si="4"/>
        <v>2.6697916666666668</v>
      </c>
      <c r="S19" s="107">
        <f t="shared" si="4"/>
        <v>2.6697916666666668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5">E10</f>
        <v>3</v>
      </c>
      <c r="F22" s="112">
        <f t="shared" si="5"/>
        <v>1.75</v>
      </c>
      <c r="G22" s="112">
        <f t="shared" si="5"/>
        <v>3</v>
      </c>
      <c r="H22" s="112">
        <f t="shared" si="5"/>
        <v>3</v>
      </c>
      <c r="I22" s="112">
        <f t="shared" si="5"/>
        <v>3</v>
      </c>
      <c r="J22" s="112">
        <f t="shared" si="5"/>
        <v>1.75</v>
      </c>
      <c r="K22" s="112">
        <f t="shared" si="5"/>
        <v>3</v>
      </c>
      <c r="L22" s="112">
        <f t="shared" si="5"/>
        <v>2</v>
      </c>
      <c r="M22" s="112">
        <f t="shared" si="5"/>
        <v>2.75</v>
      </c>
      <c r="N22" s="112">
        <f t="shared" si="5"/>
        <v>2</v>
      </c>
      <c r="O22" s="112">
        <f t="shared" si="5"/>
        <v>2.5</v>
      </c>
      <c r="P22" s="112">
        <f t="shared" si="5"/>
        <v>3</v>
      </c>
      <c r="Q22" s="112">
        <f t="shared" si="5"/>
        <v>3</v>
      </c>
      <c r="R22" s="112">
        <f t="shared" si="5"/>
        <v>2.75</v>
      </c>
      <c r="S22" s="112">
        <f t="shared" si="5"/>
        <v>2.75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6">E19</f>
        <v>2.9125000000000001</v>
      </c>
      <c r="F23" s="114">
        <f t="shared" si="6"/>
        <v>1.6989583333333333</v>
      </c>
      <c r="G23" s="114">
        <f t="shared" si="6"/>
        <v>2.9125000000000001</v>
      </c>
      <c r="H23" s="114">
        <f t="shared" si="6"/>
        <v>2.9125000000000001</v>
      </c>
      <c r="I23" s="114">
        <f t="shared" si="6"/>
        <v>2.9125000000000001</v>
      </c>
      <c r="J23" s="114">
        <f t="shared" si="6"/>
        <v>1.6989583333333333</v>
      </c>
      <c r="K23" s="114">
        <f t="shared" si="6"/>
        <v>2.9125000000000001</v>
      </c>
      <c r="L23" s="114">
        <f t="shared" si="6"/>
        <v>1.9416666666666667</v>
      </c>
      <c r="M23" s="114">
        <f t="shared" si="6"/>
        <v>2.6697916666666668</v>
      </c>
      <c r="N23" s="114">
        <f t="shared" si="6"/>
        <v>1.9416666666666667</v>
      </c>
      <c r="O23" s="114">
        <f t="shared" si="6"/>
        <v>2.4270833333333335</v>
      </c>
      <c r="P23" s="114">
        <f t="shared" si="6"/>
        <v>2.9125000000000001</v>
      </c>
      <c r="Q23" s="114">
        <f t="shared" si="6"/>
        <v>2.9125000000000001</v>
      </c>
      <c r="R23" s="114">
        <f t="shared" si="6"/>
        <v>2.6697916666666668</v>
      </c>
      <c r="S23" s="114">
        <f t="shared" si="6"/>
        <v>2.6697916666666668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7">E22-E23</f>
        <v>8.7499999999999911E-2</v>
      </c>
      <c r="F25" s="109">
        <f t="shared" si="7"/>
        <v>5.1041666666666652E-2</v>
      </c>
      <c r="G25" s="109">
        <f t="shared" si="7"/>
        <v>8.7499999999999911E-2</v>
      </c>
      <c r="H25" s="109">
        <f t="shared" si="7"/>
        <v>8.7499999999999911E-2</v>
      </c>
      <c r="I25" s="109">
        <f t="shared" si="7"/>
        <v>8.7499999999999911E-2</v>
      </c>
      <c r="J25" s="109">
        <f t="shared" si="7"/>
        <v>5.1041666666666652E-2</v>
      </c>
      <c r="K25" s="109">
        <f t="shared" si="7"/>
        <v>8.7499999999999911E-2</v>
      </c>
      <c r="L25" s="109">
        <f t="shared" si="7"/>
        <v>5.8333333333333348E-2</v>
      </c>
      <c r="M25" s="109">
        <f t="shared" si="7"/>
        <v>8.0208333333333215E-2</v>
      </c>
      <c r="N25" s="109">
        <f t="shared" si="7"/>
        <v>5.8333333333333348E-2</v>
      </c>
      <c r="O25" s="109">
        <f t="shared" si="7"/>
        <v>7.2916666666666519E-2</v>
      </c>
      <c r="P25" s="109">
        <f t="shared" si="7"/>
        <v>8.7499999999999911E-2</v>
      </c>
      <c r="Q25" s="109">
        <f t="shared" si="7"/>
        <v>8.7499999999999911E-2</v>
      </c>
      <c r="R25" s="109">
        <f t="shared" si="7"/>
        <v>8.0208333333333215E-2</v>
      </c>
      <c r="S25" s="109">
        <f t="shared" si="7"/>
        <v>8.0208333333333215E-2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Z995"/>
  <sheetViews>
    <sheetView workbookViewId="0">
      <selection activeCell="D1" sqref="D1"/>
    </sheetView>
  </sheetViews>
  <sheetFormatPr defaultColWidth="14.44140625" defaultRowHeight="15" customHeight="1"/>
  <cols>
    <col min="1" max="1" width="9.109375" customWidth="1"/>
    <col min="2" max="2" width="3.5546875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1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42" customHeight="1">
      <c r="A1" s="8"/>
      <c r="B1" s="386" t="s">
        <v>192</v>
      </c>
      <c r="C1" s="332"/>
      <c r="D1" s="142" t="s">
        <v>308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259"/>
      <c r="O1" s="259"/>
      <c r="P1" s="259"/>
      <c r="Q1" s="259"/>
      <c r="R1" s="259"/>
      <c r="S1" s="260"/>
      <c r="T1" s="260"/>
      <c r="U1" s="260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94" t="s">
        <v>309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306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255" t="s">
        <v>302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40"/>
      <c r="D5" s="256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40"/>
      <c r="D6" s="257" t="s">
        <v>13</v>
      </c>
      <c r="E6" s="148"/>
      <c r="F6" s="148"/>
      <c r="G6" s="148"/>
      <c r="H6" s="148"/>
      <c r="I6" s="148"/>
      <c r="J6" s="258"/>
      <c r="K6" s="258"/>
      <c r="L6" s="258"/>
      <c r="M6" s="258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259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40"/>
      <c r="E14" s="274"/>
      <c r="F14" s="280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/>
      <c r="C15" s="340"/>
      <c r="D15" s="332"/>
      <c r="E15" s="269"/>
      <c r="F15" s="264"/>
      <c r="G15" s="60"/>
      <c r="H15" s="265"/>
      <c r="I15" s="266"/>
      <c r="J15" s="266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192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192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181"/>
      <c r="C19" s="43" t="s">
        <v>34</v>
      </c>
      <c r="D19" s="43" t="s">
        <v>35</v>
      </c>
      <c r="E19" s="182" t="s">
        <v>26</v>
      </c>
      <c r="F19" s="164" t="s">
        <v>26</v>
      </c>
      <c r="G19" s="164" t="s">
        <v>26</v>
      </c>
      <c r="H19" s="183" t="s">
        <v>26</v>
      </c>
      <c r="I19" s="43">
        <v>75</v>
      </c>
      <c r="J19" s="182">
        <f t="shared" ref="J19:J39" si="0">(I19/100)*100</f>
        <v>75</v>
      </c>
      <c r="K19" s="164" t="str">
        <f t="shared" ref="K19:K39" si="1">IF(J19&lt;=0,"",IF((J19&gt;=60),"Y","N"))</f>
        <v>Y</v>
      </c>
      <c r="L19" s="372">
        <f>(E44+F44+G44+H44)/4</f>
        <v>2</v>
      </c>
      <c r="M19" s="401">
        <f>K44</f>
        <v>3</v>
      </c>
      <c r="N19" s="400">
        <f>(L19*0.35+M19*0.65)</f>
        <v>2.6500000000000004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181"/>
      <c r="C20" s="46" t="s">
        <v>36</v>
      </c>
      <c r="D20" s="46" t="s">
        <v>37</v>
      </c>
      <c r="E20" s="182" t="s">
        <v>26</v>
      </c>
      <c r="F20" s="164" t="s">
        <v>26</v>
      </c>
      <c r="G20" s="164" t="s">
        <v>26</v>
      </c>
      <c r="H20" s="183" t="s">
        <v>26</v>
      </c>
      <c r="I20" s="43">
        <v>75</v>
      </c>
      <c r="J20" s="182">
        <f t="shared" si="0"/>
        <v>75</v>
      </c>
      <c r="K20" s="164" t="str">
        <f t="shared" si="1"/>
        <v>Y</v>
      </c>
      <c r="L20" s="329"/>
      <c r="M20" s="402"/>
      <c r="N20" s="400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82" t="s">
        <v>26</v>
      </c>
      <c r="F21" s="164" t="s">
        <v>197</v>
      </c>
      <c r="G21" s="164" t="s">
        <v>26</v>
      </c>
      <c r="H21" s="183" t="s">
        <v>26</v>
      </c>
      <c r="I21" s="43">
        <v>73</v>
      </c>
      <c r="J21" s="182">
        <f t="shared" si="0"/>
        <v>73</v>
      </c>
      <c r="K21" s="164" t="str">
        <f t="shared" si="1"/>
        <v>Y</v>
      </c>
      <c r="L21" s="329"/>
      <c r="M21" s="402"/>
      <c r="N21" s="400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5" customHeight="1">
      <c r="A22" s="57">
        <v>4</v>
      </c>
      <c r="B22" s="181"/>
      <c r="C22" s="46" t="s">
        <v>40</v>
      </c>
      <c r="D22" s="46" t="s">
        <v>41</v>
      </c>
      <c r="E22" s="182" t="s">
        <v>197</v>
      </c>
      <c r="F22" s="164" t="s">
        <v>197</v>
      </c>
      <c r="G22" s="164" t="s">
        <v>26</v>
      </c>
      <c r="H22" s="183" t="s">
        <v>197</v>
      </c>
      <c r="I22" s="43">
        <v>68</v>
      </c>
      <c r="J22" s="182">
        <f t="shared" si="0"/>
        <v>68</v>
      </c>
      <c r="K22" s="164" t="str">
        <f t="shared" si="1"/>
        <v>Y</v>
      </c>
      <c r="L22" s="329"/>
      <c r="M22" s="402"/>
      <c r="N22" s="400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5" customHeight="1">
      <c r="A23" s="57">
        <v>5</v>
      </c>
      <c r="B23" s="181"/>
      <c r="C23" s="46" t="s">
        <v>42</v>
      </c>
      <c r="D23" s="46" t="s">
        <v>43</v>
      </c>
      <c r="E23" s="182" t="s">
        <v>26</v>
      </c>
      <c r="F23" s="164" t="s">
        <v>26</v>
      </c>
      <c r="G23" s="164" t="s">
        <v>26</v>
      </c>
      <c r="H23" s="183" t="s">
        <v>26</v>
      </c>
      <c r="I23" s="43">
        <v>70</v>
      </c>
      <c r="J23" s="182">
        <f t="shared" si="0"/>
        <v>70</v>
      </c>
      <c r="K23" s="164" t="str">
        <f t="shared" si="1"/>
        <v>Y</v>
      </c>
      <c r="L23" s="329"/>
      <c r="M23" s="402"/>
      <c r="N23" s="400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" customHeight="1">
      <c r="A24" s="57">
        <v>6</v>
      </c>
      <c r="B24" s="181"/>
      <c r="C24" s="43" t="s">
        <v>44</v>
      </c>
      <c r="D24" s="43" t="s">
        <v>45</v>
      </c>
      <c r="E24" s="182" t="s">
        <v>197</v>
      </c>
      <c r="F24" s="164" t="s">
        <v>26</v>
      </c>
      <c r="G24" s="164" t="s">
        <v>26</v>
      </c>
      <c r="H24" s="183" t="s">
        <v>26</v>
      </c>
      <c r="I24" s="43">
        <v>69</v>
      </c>
      <c r="J24" s="182">
        <f t="shared" si="0"/>
        <v>69</v>
      </c>
      <c r="K24" s="164" t="str">
        <f t="shared" si="1"/>
        <v>Y</v>
      </c>
      <c r="L24" s="329"/>
      <c r="M24" s="402"/>
      <c r="N24" s="400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" customHeight="1">
      <c r="A25" s="57">
        <v>7</v>
      </c>
      <c r="B25" s="181"/>
      <c r="C25" s="46" t="s">
        <v>46</v>
      </c>
      <c r="D25" s="46" t="s">
        <v>47</v>
      </c>
      <c r="E25" s="182" t="s">
        <v>197</v>
      </c>
      <c r="F25" s="164" t="s">
        <v>26</v>
      </c>
      <c r="G25" s="164" t="s">
        <v>26</v>
      </c>
      <c r="H25" s="183" t="s">
        <v>26</v>
      </c>
      <c r="I25" s="43">
        <v>61</v>
      </c>
      <c r="J25" s="182">
        <f t="shared" si="0"/>
        <v>61</v>
      </c>
      <c r="K25" s="164" t="str">
        <f t="shared" si="1"/>
        <v>Y</v>
      </c>
      <c r="L25" s="329"/>
      <c r="M25" s="402"/>
      <c r="N25" s="400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" customHeight="1">
      <c r="A26" s="57">
        <v>8</v>
      </c>
      <c r="B26" s="181"/>
      <c r="C26" s="43" t="s">
        <v>48</v>
      </c>
      <c r="D26" s="43" t="s">
        <v>49</v>
      </c>
      <c r="E26" s="182" t="s">
        <v>26</v>
      </c>
      <c r="F26" s="164" t="s">
        <v>197</v>
      </c>
      <c r="G26" s="164" t="s">
        <v>26</v>
      </c>
      <c r="H26" s="183" t="s">
        <v>26</v>
      </c>
      <c r="I26" s="43">
        <v>63</v>
      </c>
      <c r="J26" s="182">
        <f t="shared" si="0"/>
        <v>63</v>
      </c>
      <c r="K26" s="164" t="str">
        <f t="shared" si="1"/>
        <v>Y</v>
      </c>
      <c r="L26" s="329"/>
      <c r="M26" s="402"/>
      <c r="N26" s="400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" customHeight="1">
      <c r="A27" s="57">
        <v>9</v>
      </c>
      <c r="B27" s="181"/>
      <c r="C27" s="46" t="s">
        <v>50</v>
      </c>
      <c r="D27" s="46" t="s">
        <v>51</v>
      </c>
      <c r="E27" s="182" t="s">
        <v>26</v>
      </c>
      <c r="F27" s="164" t="s">
        <v>26</v>
      </c>
      <c r="G27" s="164" t="s">
        <v>26</v>
      </c>
      <c r="H27" s="183" t="s">
        <v>197</v>
      </c>
      <c r="I27" s="43">
        <v>63</v>
      </c>
      <c r="J27" s="182">
        <f t="shared" si="0"/>
        <v>63</v>
      </c>
      <c r="K27" s="164" t="str">
        <f t="shared" si="1"/>
        <v>Y</v>
      </c>
      <c r="L27" s="329"/>
      <c r="M27" s="402"/>
      <c r="N27" s="400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" customHeight="1">
      <c r="A28" s="57">
        <v>10</v>
      </c>
      <c r="B28" s="181"/>
      <c r="C28" s="43" t="s">
        <v>52</v>
      </c>
      <c r="D28" s="43" t="s">
        <v>53</v>
      </c>
      <c r="E28" s="182" t="s">
        <v>26</v>
      </c>
      <c r="F28" s="164" t="s">
        <v>26</v>
      </c>
      <c r="G28" s="164" t="s">
        <v>26</v>
      </c>
      <c r="H28" s="183" t="s">
        <v>26</v>
      </c>
      <c r="I28" s="43">
        <v>71</v>
      </c>
      <c r="J28" s="182">
        <f t="shared" si="0"/>
        <v>71</v>
      </c>
      <c r="K28" s="164" t="str">
        <f t="shared" si="1"/>
        <v>Y</v>
      </c>
      <c r="L28" s="329"/>
      <c r="M28" s="402"/>
      <c r="N28" s="400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" customHeight="1">
      <c r="A29" s="57">
        <v>11</v>
      </c>
      <c r="B29" s="181"/>
      <c r="C29" s="46" t="s">
        <v>54</v>
      </c>
      <c r="D29" s="46" t="s">
        <v>55</v>
      </c>
      <c r="E29" s="182" t="s">
        <v>26</v>
      </c>
      <c r="F29" s="164" t="s">
        <v>26</v>
      </c>
      <c r="G29" s="164" t="s">
        <v>26</v>
      </c>
      <c r="H29" s="183" t="s">
        <v>26</v>
      </c>
      <c r="I29" s="43">
        <v>73</v>
      </c>
      <c r="J29" s="182">
        <f t="shared" si="0"/>
        <v>73</v>
      </c>
      <c r="K29" s="164" t="str">
        <f t="shared" si="1"/>
        <v>Y</v>
      </c>
      <c r="L29" s="329"/>
      <c r="M29" s="402"/>
      <c r="N29" s="400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>
      <c r="A30" s="57">
        <v>12</v>
      </c>
      <c r="B30" s="181"/>
      <c r="C30" s="43" t="s">
        <v>56</v>
      </c>
      <c r="D30" s="43" t="s">
        <v>57</v>
      </c>
      <c r="E30" s="182" t="s">
        <v>26</v>
      </c>
      <c r="F30" s="164" t="s">
        <v>26</v>
      </c>
      <c r="G30" s="164" t="s">
        <v>26</v>
      </c>
      <c r="H30" s="183" t="s">
        <v>26</v>
      </c>
      <c r="I30" s="43">
        <v>73</v>
      </c>
      <c r="J30" s="182">
        <f t="shared" si="0"/>
        <v>73</v>
      </c>
      <c r="K30" s="164" t="str">
        <f t="shared" si="1"/>
        <v>Y</v>
      </c>
      <c r="L30" s="329"/>
      <c r="M30" s="402"/>
      <c r="N30" s="400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" customHeight="1">
      <c r="A31" s="57">
        <v>13</v>
      </c>
      <c r="B31" s="181"/>
      <c r="C31" s="46" t="s">
        <v>58</v>
      </c>
      <c r="D31" s="46" t="s">
        <v>59</v>
      </c>
      <c r="E31" s="182" t="s">
        <v>26</v>
      </c>
      <c r="F31" s="164" t="s">
        <v>26</v>
      </c>
      <c r="G31" s="164" t="s">
        <v>26</v>
      </c>
      <c r="H31" s="183" t="s">
        <v>26</v>
      </c>
      <c r="I31" s="43">
        <v>78</v>
      </c>
      <c r="J31" s="182">
        <f t="shared" si="0"/>
        <v>78</v>
      </c>
      <c r="K31" s="164" t="str">
        <f t="shared" si="1"/>
        <v>Y</v>
      </c>
      <c r="L31" s="329"/>
      <c r="M31" s="402"/>
      <c r="N31" s="400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" customHeight="1">
      <c r="A32" s="57">
        <v>14</v>
      </c>
      <c r="B32" s="181"/>
      <c r="C32" s="43" t="s">
        <v>60</v>
      </c>
      <c r="D32" s="43" t="s">
        <v>61</v>
      </c>
      <c r="E32" s="182" t="s">
        <v>26</v>
      </c>
      <c r="F32" s="164" t="s">
        <v>26</v>
      </c>
      <c r="G32" s="164" t="s">
        <v>26</v>
      </c>
      <c r="H32" s="183" t="s">
        <v>26</v>
      </c>
      <c r="I32" s="43">
        <v>74</v>
      </c>
      <c r="J32" s="182">
        <f t="shared" si="0"/>
        <v>74</v>
      </c>
      <c r="K32" s="164" t="str">
        <f t="shared" si="1"/>
        <v>Y</v>
      </c>
      <c r="L32" s="329"/>
      <c r="M32" s="402"/>
      <c r="N32" s="400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" customHeight="1">
      <c r="A33" s="57">
        <v>15</v>
      </c>
      <c r="B33" s="181"/>
      <c r="C33" s="46" t="s">
        <v>62</v>
      </c>
      <c r="D33" s="46" t="s">
        <v>63</v>
      </c>
      <c r="E33" s="182" t="s">
        <v>197</v>
      </c>
      <c r="F33" s="164" t="s">
        <v>197</v>
      </c>
      <c r="G33" s="164" t="s">
        <v>26</v>
      </c>
      <c r="H33" s="183" t="s">
        <v>26</v>
      </c>
      <c r="I33" s="43">
        <v>68</v>
      </c>
      <c r="J33" s="182">
        <f t="shared" si="0"/>
        <v>68</v>
      </c>
      <c r="K33" s="164" t="str">
        <f t="shared" si="1"/>
        <v>Y</v>
      </c>
      <c r="L33" s="329"/>
      <c r="M33" s="402"/>
      <c r="N33" s="400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" customHeight="1">
      <c r="A34" s="57">
        <v>16</v>
      </c>
      <c r="B34" s="181"/>
      <c r="C34" s="43" t="s">
        <v>64</v>
      </c>
      <c r="D34" s="43" t="s">
        <v>65</v>
      </c>
      <c r="E34" s="182" t="s">
        <v>197</v>
      </c>
      <c r="F34" s="164" t="s">
        <v>26</v>
      </c>
      <c r="G34" s="164" t="s">
        <v>197</v>
      </c>
      <c r="H34" s="183" t="s">
        <v>26</v>
      </c>
      <c r="I34" s="43">
        <v>60</v>
      </c>
      <c r="J34" s="182">
        <f t="shared" si="0"/>
        <v>60</v>
      </c>
      <c r="K34" s="164" t="str">
        <f t="shared" si="1"/>
        <v>Y</v>
      </c>
      <c r="L34" s="329"/>
      <c r="M34" s="402"/>
      <c r="N34" s="400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" customHeight="1">
      <c r="A35" s="57">
        <v>17</v>
      </c>
      <c r="B35" s="181"/>
      <c r="C35" s="46" t="s">
        <v>66</v>
      </c>
      <c r="D35" s="46" t="s">
        <v>67</v>
      </c>
      <c r="E35" s="182" t="s">
        <v>197</v>
      </c>
      <c r="F35" s="164" t="s">
        <v>197</v>
      </c>
      <c r="G35" s="164" t="s">
        <v>26</v>
      </c>
      <c r="H35" s="183" t="s">
        <v>26</v>
      </c>
      <c r="I35" s="43">
        <v>55</v>
      </c>
      <c r="J35" s="182">
        <f t="shared" si="0"/>
        <v>55.000000000000007</v>
      </c>
      <c r="K35" s="164" t="str">
        <f t="shared" si="1"/>
        <v>N</v>
      </c>
      <c r="L35" s="329"/>
      <c r="M35" s="402"/>
      <c r="N35" s="400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" customHeight="1">
      <c r="A36" s="57">
        <v>18</v>
      </c>
      <c r="B36" s="181"/>
      <c r="C36" s="43" t="s">
        <v>68</v>
      </c>
      <c r="D36" s="43" t="s">
        <v>69</v>
      </c>
      <c r="E36" s="182" t="s">
        <v>26</v>
      </c>
      <c r="F36" s="164" t="s">
        <v>197</v>
      </c>
      <c r="G36" s="164" t="s">
        <v>26</v>
      </c>
      <c r="H36" s="183" t="s">
        <v>197</v>
      </c>
      <c r="I36" s="43">
        <v>57</v>
      </c>
      <c r="J36" s="182">
        <f t="shared" si="0"/>
        <v>56.999999999999993</v>
      </c>
      <c r="K36" s="164" t="str">
        <f t="shared" si="1"/>
        <v>N</v>
      </c>
      <c r="L36" s="329"/>
      <c r="M36" s="402"/>
      <c r="N36" s="400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" customHeight="1">
      <c r="A37" s="57">
        <v>19</v>
      </c>
      <c r="B37" s="181"/>
      <c r="C37" s="46" t="s">
        <v>70</v>
      </c>
      <c r="D37" s="46" t="s">
        <v>71</v>
      </c>
      <c r="E37" s="182" t="s">
        <v>26</v>
      </c>
      <c r="F37" s="164" t="s">
        <v>26</v>
      </c>
      <c r="G37" s="164" t="s">
        <v>197</v>
      </c>
      <c r="H37" s="183" t="s">
        <v>197</v>
      </c>
      <c r="I37" s="43">
        <v>54</v>
      </c>
      <c r="J37" s="182">
        <f t="shared" si="0"/>
        <v>54</v>
      </c>
      <c r="K37" s="164" t="str">
        <f t="shared" si="1"/>
        <v>N</v>
      </c>
      <c r="L37" s="329"/>
      <c r="M37" s="402"/>
      <c r="N37" s="400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30.75" customHeight="1">
      <c r="A38" s="57">
        <v>20</v>
      </c>
      <c r="B38" s="181"/>
      <c r="C38" s="43" t="s">
        <v>72</v>
      </c>
      <c r="D38" s="43" t="s">
        <v>73</v>
      </c>
      <c r="E38" s="182" t="s">
        <v>197</v>
      </c>
      <c r="F38" s="164" t="s">
        <v>26</v>
      </c>
      <c r="G38" s="164" t="s">
        <v>26</v>
      </c>
      <c r="H38" s="183" t="s">
        <v>197</v>
      </c>
      <c r="I38" s="43">
        <v>63</v>
      </c>
      <c r="J38" s="182">
        <f t="shared" si="0"/>
        <v>63</v>
      </c>
      <c r="K38" s="164" t="str">
        <f t="shared" si="1"/>
        <v>Y</v>
      </c>
      <c r="L38" s="329"/>
      <c r="M38" s="402"/>
      <c r="N38" s="400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" customHeight="1">
      <c r="A39" s="57">
        <v>21</v>
      </c>
      <c r="B39" s="181"/>
      <c r="C39" s="251" t="s">
        <v>74</v>
      </c>
      <c r="D39" s="251" t="s">
        <v>75</v>
      </c>
      <c r="E39" s="182" t="s">
        <v>26</v>
      </c>
      <c r="F39" s="164" t="s">
        <v>26</v>
      </c>
      <c r="G39" s="164" t="s">
        <v>26</v>
      </c>
      <c r="H39" s="183" t="s">
        <v>26</v>
      </c>
      <c r="I39" s="43">
        <v>68</v>
      </c>
      <c r="J39" s="182">
        <f t="shared" si="0"/>
        <v>68</v>
      </c>
      <c r="K39" s="164" t="str">
        <f t="shared" si="1"/>
        <v>Y</v>
      </c>
      <c r="L39" s="329"/>
      <c r="M39" s="402"/>
      <c r="N39" s="400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40"/>
      <c r="C40" s="254">
        <f>COUNTA(A19:A39)</f>
        <v>21</v>
      </c>
      <c r="D40" s="254"/>
      <c r="E40" s="250">
        <f t="shared" ref="E40:H40" si="2">COUNTIF(E19:E39,"Y")</f>
        <v>14</v>
      </c>
      <c r="F40" s="160">
        <f t="shared" si="2"/>
        <v>15</v>
      </c>
      <c r="G40" s="160">
        <f t="shared" si="2"/>
        <v>19</v>
      </c>
      <c r="H40" s="160">
        <f t="shared" si="2"/>
        <v>16</v>
      </c>
      <c r="I40" s="193"/>
      <c r="J40" s="160"/>
      <c r="K40" s="160">
        <f>COUNTIF(K19:K39,"Y")</f>
        <v>18</v>
      </c>
      <c r="L40" s="329"/>
      <c r="M40" s="402"/>
      <c r="N40" s="400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88"/>
      <c r="C41" s="254">
        <v>21</v>
      </c>
      <c r="D41" s="254" t="s">
        <v>78</v>
      </c>
      <c r="E41" s="250">
        <f>(E40/C41)*100</f>
        <v>66.666666666666657</v>
      </c>
      <c r="F41" s="160">
        <f>(F40/C41)*100</f>
        <v>71.428571428571431</v>
      </c>
      <c r="G41" s="160">
        <f>(G40/C41)*100</f>
        <v>90.476190476190482</v>
      </c>
      <c r="H41" s="160">
        <f>(H40/C41)*100</f>
        <v>76.19047619047619</v>
      </c>
      <c r="I41" s="160"/>
      <c r="J41" s="160"/>
      <c r="K41" s="160">
        <f>(K40/C41)*100</f>
        <v>85.714285714285708</v>
      </c>
      <c r="L41" s="329"/>
      <c r="M41" s="402"/>
      <c r="N41" s="400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252"/>
      <c r="D42" s="253"/>
      <c r="E42" s="179" t="str">
        <f t="shared" ref="E42:K42" si="3">IF(E41&lt;=0,"",IF((E41&gt;=60),"Attained","Not-Attained"))</f>
        <v>Attained</v>
      </c>
      <c r="F42" s="179" t="str">
        <f t="shared" si="3"/>
        <v>Attained</v>
      </c>
      <c r="G42" s="179" t="str">
        <f t="shared" si="3"/>
        <v>Attained</v>
      </c>
      <c r="H42" s="179" t="str">
        <f t="shared" si="3"/>
        <v>Attained</v>
      </c>
      <c r="I42" s="160" t="str">
        <f t="shared" si="3"/>
        <v/>
      </c>
      <c r="J42" s="160" t="str">
        <f t="shared" si="3"/>
        <v/>
      </c>
      <c r="K42" s="160" t="str">
        <f t="shared" si="3"/>
        <v>Attained</v>
      </c>
      <c r="L42" s="329"/>
      <c r="M42" s="402"/>
      <c r="N42" s="400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402"/>
      <c r="N43" s="400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231"/>
      <c r="B44" s="232"/>
      <c r="C44" s="232"/>
      <c r="D44" s="233"/>
      <c r="E44" s="234">
        <v>1</v>
      </c>
      <c r="F44" s="234">
        <v>2</v>
      </c>
      <c r="G44" s="169">
        <v>3</v>
      </c>
      <c r="H44" s="169">
        <v>2</v>
      </c>
      <c r="I44" s="160"/>
      <c r="J44" s="160"/>
      <c r="K44" s="169">
        <v>3</v>
      </c>
      <c r="L44" s="330"/>
      <c r="M44" s="403"/>
      <c r="N44" s="40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239"/>
      <c r="B45" s="240"/>
      <c r="C45" s="240"/>
      <c r="D45" s="241"/>
      <c r="E45" s="238"/>
      <c r="F45" s="23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239"/>
      <c r="B46" s="240"/>
      <c r="C46" s="240"/>
      <c r="D46" s="241"/>
      <c r="E46" s="238"/>
      <c r="F46" s="23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239"/>
      <c r="B47" s="240"/>
      <c r="C47" s="240"/>
      <c r="D47" s="241"/>
      <c r="E47" s="238"/>
      <c r="F47" s="23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239"/>
      <c r="B48" s="240"/>
      <c r="C48" s="240"/>
      <c r="D48" s="241"/>
      <c r="E48" s="238"/>
      <c r="F48" s="23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239"/>
      <c r="B49" s="240"/>
      <c r="C49" s="240"/>
      <c r="D49" s="242"/>
      <c r="E49" s="238"/>
      <c r="F49" s="23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239"/>
      <c r="B50" s="240"/>
      <c r="C50" s="240"/>
      <c r="D50" s="241"/>
      <c r="E50" s="238"/>
      <c r="F50" s="23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239"/>
      <c r="B51" s="240"/>
      <c r="C51" s="240"/>
      <c r="D51" s="241"/>
      <c r="E51" s="238"/>
      <c r="F51" s="23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239"/>
      <c r="B52" s="240"/>
      <c r="C52" s="240"/>
      <c r="D52" s="241"/>
      <c r="E52" s="238"/>
      <c r="F52" s="23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239"/>
      <c r="B53" s="243"/>
      <c r="C53" s="243"/>
      <c r="D53" s="243"/>
      <c r="E53" s="238"/>
      <c r="F53" s="23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239"/>
      <c r="B54" s="243"/>
      <c r="C54" s="243"/>
      <c r="D54" s="243"/>
      <c r="E54" s="238"/>
      <c r="F54" s="23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239"/>
      <c r="B55" s="243"/>
      <c r="C55" s="243"/>
      <c r="D55" s="243"/>
      <c r="E55" s="238"/>
      <c r="F55" s="23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239"/>
      <c r="B56" s="243"/>
      <c r="C56" s="243"/>
      <c r="D56" s="243"/>
      <c r="E56" s="238"/>
      <c r="F56" s="23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239"/>
      <c r="B57" s="243"/>
      <c r="C57" s="243"/>
      <c r="D57" s="243"/>
      <c r="E57" s="238"/>
      <c r="F57" s="23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239"/>
      <c r="B58" s="243"/>
      <c r="C58" s="243"/>
      <c r="D58" s="243"/>
      <c r="E58" s="238"/>
      <c r="F58" s="23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239"/>
      <c r="B59" s="243"/>
      <c r="C59" s="243"/>
      <c r="D59" s="243"/>
      <c r="E59" s="238"/>
      <c r="F59" s="23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239"/>
      <c r="B60" s="243"/>
      <c r="C60" s="243"/>
      <c r="D60" s="243"/>
      <c r="E60" s="238"/>
      <c r="F60" s="23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239"/>
      <c r="B61" s="243"/>
      <c r="C61" s="243"/>
      <c r="D61" s="243"/>
      <c r="E61" s="238"/>
      <c r="F61" s="23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239"/>
      <c r="B62" s="243"/>
      <c r="C62" s="243"/>
      <c r="D62" s="243"/>
      <c r="E62" s="238"/>
      <c r="F62" s="23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239"/>
      <c r="B63" s="243"/>
      <c r="C63" s="243"/>
      <c r="D63" s="243"/>
      <c r="E63" s="238"/>
      <c r="F63" s="23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239"/>
      <c r="B64" s="243"/>
      <c r="C64" s="243"/>
      <c r="D64" s="243"/>
      <c r="E64" s="238"/>
      <c r="F64" s="23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239"/>
      <c r="B65" s="243"/>
      <c r="C65" s="243"/>
      <c r="D65" s="243"/>
      <c r="E65" s="238"/>
      <c r="F65" s="23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239"/>
      <c r="B66" s="243"/>
      <c r="C66" s="243"/>
      <c r="D66" s="243"/>
      <c r="E66" s="238"/>
      <c r="F66" s="23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239"/>
      <c r="B67" s="243"/>
      <c r="C67" s="243"/>
      <c r="D67" s="243"/>
      <c r="E67" s="238"/>
      <c r="F67" s="23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239"/>
      <c r="B68" s="243"/>
      <c r="C68" s="243"/>
      <c r="D68" s="243"/>
      <c r="E68" s="238"/>
      <c r="F68" s="23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239"/>
      <c r="B69" s="243"/>
      <c r="C69" s="243"/>
      <c r="D69" s="243"/>
      <c r="E69" s="238"/>
      <c r="F69" s="23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239"/>
      <c r="B70" s="243"/>
      <c r="C70" s="243"/>
      <c r="D70" s="243"/>
      <c r="E70" s="238"/>
      <c r="F70" s="23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239"/>
      <c r="B71" s="243"/>
      <c r="C71" s="243"/>
      <c r="D71" s="243"/>
      <c r="E71" s="238"/>
      <c r="F71" s="23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239"/>
      <c r="B72" s="243"/>
      <c r="C72" s="243"/>
      <c r="D72" s="243"/>
      <c r="E72" s="238"/>
      <c r="F72" s="23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239"/>
      <c r="B73" s="243"/>
      <c r="C73" s="243"/>
      <c r="D73" s="243"/>
      <c r="E73" s="238"/>
      <c r="F73" s="23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239"/>
      <c r="B74" s="243"/>
      <c r="C74" s="243"/>
      <c r="D74" s="243"/>
      <c r="E74" s="238"/>
      <c r="F74" s="23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239"/>
      <c r="B75" s="243"/>
      <c r="C75" s="243"/>
      <c r="D75" s="243"/>
      <c r="E75" s="238"/>
      <c r="F75" s="23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239"/>
      <c r="B76" s="243"/>
      <c r="C76" s="243"/>
      <c r="D76" s="243"/>
      <c r="E76" s="238"/>
      <c r="F76" s="23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239"/>
      <c r="B77" s="243"/>
      <c r="C77" s="243"/>
      <c r="D77" s="243"/>
      <c r="E77" s="238"/>
      <c r="F77" s="23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239"/>
      <c r="B78" s="243"/>
      <c r="C78" s="243"/>
      <c r="D78" s="243"/>
      <c r="E78" s="238"/>
      <c r="F78" s="23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239"/>
      <c r="B79" s="243"/>
      <c r="C79" s="243"/>
      <c r="D79" s="243"/>
      <c r="E79" s="238"/>
      <c r="F79" s="23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239"/>
      <c r="B80" s="243"/>
      <c r="C80" s="243"/>
      <c r="D80" s="243"/>
      <c r="E80" s="238"/>
      <c r="F80" s="23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239"/>
      <c r="B81" s="243"/>
      <c r="C81" s="243"/>
      <c r="D81" s="243"/>
      <c r="E81" s="238"/>
      <c r="F81" s="23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239"/>
      <c r="B82" s="243"/>
      <c r="C82" s="243"/>
      <c r="D82" s="243"/>
      <c r="E82" s="238"/>
      <c r="F82" s="23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239"/>
      <c r="B83" s="243"/>
      <c r="C83" s="243"/>
      <c r="D83" s="243"/>
      <c r="E83" s="238"/>
      <c r="F83" s="23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239"/>
      <c r="B84" s="243"/>
      <c r="C84" s="243"/>
      <c r="D84" s="243"/>
      <c r="E84" s="238"/>
      <c r="F84" s="23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239"/>
      <c r="B85" s="243"/>
      <c r="C85" s="243"/>
      <c r="D85" s="243"/>
      <c r="E85" s="238"/>
      <c r="F85" s="23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239"/>
      <c r="B86" s="243"/>
      <c r="C86" s="243"/>
      <c r="D86" s="243"/>
      <c r="E86" s="238"/>
      <c r="F86" s="23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239"/>
      <c r="B87" s="243"/>
      <c r="C87" s="243"/>
      <c r="D87" s="243"/>
      <c r="E87" s="238"/>
      <c r="F87" s="23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239"/>
      <c r="B88" s="243"/>
      <c r="C88" s="243"/>
      <c r="D88" s="243"/>
      <c r="E88" s="238"/>
      <c r="F88" s="23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239"/>
      <c r="B89" s="243"/>
      <c r="C89" s="243"/>
      <c r="D89" s="243"/>
      <c r="E89" s="238"/>
      <c r="F89" s="23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239"/>
      <c r="B90" s="243"/>
      <c r="C90" s="243"/>
      <c r="D90" s="243"/>
      <c r="E90" s="238"/>
      <c r="F90" s="23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239"/>
      <c r="B91" s="243"/>
      <c r="C91" s="243"/>
      <c r="D91" s="243"/>
      <c r="E91" s="238"/>
      <c r="F91" s="23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239"/>
      <c r="B92" s="243"/>
      <c r="C92" s="243"/>
      <c r="D92" s="243"/>
      <c r="E92" s="238"/>
      <c r="F92" s="23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239"/>
      <c r="B93" s="243"/>
      <c r="C93" s="243"/>
      <c r="D93" s="243"/>
      <c r="E93" s="238"/>
      <c r="F93" s="23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239"/>
      <c r="B94" s="243"/>
      <c r="C94" s="243"/>
      <c r="D94" s="243"/>
      <c r="E94" s="238"/>
      <c r="F94" s="23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239"/>
      <c r="B95" s="243"/>
      <c r="C95" s="243"/>
      <c r="D95" s="243"/>
      <c r="E95" s="238"/>
      <c r="F95" s="23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239"/>
      <c r="B96" s="243"/>
      <c r="C96" s="243"/>
      <c r="D96" s="243"/>
      <c r="E96" s="238"/>
      <c r="F96" s="23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239"/>
      <c r="B97" s="243"/>
      <c r="C97" s="243"/>
      <c r="D97" s="243"/>
      <c r="E97" s="238"/>
      <c r="F97" s="23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239"/>
      <c r="B98" s="243"/>
      <c r="C98" s="243"/>
      <c r="D98" s="243"/>
      <c r="E98" s="238"/>
      <c r="F98" s="23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239"/>
      <c r="B99" s="243"/>
      <c r="C99" s="243"/>
      <c r="D99" s="243"/>
      <c r="E99" s="238"/>
      <c r="F99" s="23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239"/>
      <c r="B100" s="243"/>
      <c r="C100" s="243"/>
      <c r="D100" s="243"/>
      <c r="E100" s="238"/>
      <c r="F100" s="23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239"/>
      <c r="B101" s="243"/>
      <c r="C101" s="243"/>
      <c r="D101" s="243"/>
      <c r="E101" s="238"/>
      <c r="F101" s="23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239"/>
      <c r="B102" s="243"/>
      <c r="C102" s="243"/>
      <c r="D102" s="243"/>
      <c r="E102" s="238"/>
      <c r="F102" s="23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239"/>
      <c r="B103" s="243"/>
      <c r="C103" s="243"/>
      <c r="D103" s="243"/>
      <c r="E103" s="238"/>
      <c r="F103" s="23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239"/>
      <c r="B104" s="243"/>
      <c r="C104" s="243"/>
      <c r="D104" s="243"/>
      <c r="E104" s="238"/>
      <c r="F104" s="23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239"/>
      <c r="B105" s="243"/>
      <c r="C105" s="243"/>
      <c r="D105" s="243"/>
      <c r="E105" s="238"/>
      <c r="F105" s="23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239"/>
      <c r="B106" s="243"/>
      <c r="C106" s="243"/>
      <c r="D106" s="243"/>
      <c r="E106" s="238"/>
      <c r="F106" s="23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239"/>
      <c r="B107" s="243"/>
      <c r="C107" s="243"/>
      <c r="D107" s="243"/>
      <c r="E107" s="238"/>
      <c r="F107" s="23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239"/>
      <c r="B108" s="243"/>
      <c r="C108" s="243"/>
      <c r="D108" s="243"/>
      <c r="E108" s="238"/>
      <c r="F108" s="23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239"/>
      <c r="B109" s="243"/>
      <c r="C109" s="243"/>
      <c r="D109" s="243"/>
      <c r="E109" s="238"/>
      <c r="F109" s="23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239"/>
      <c r="B110" s="243"/>
      <c r="C110" s="243"/>
      <c r="D110" s="243"/>
      <c r="E110" s="238"/>
      <c r="F110" s="23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239"/>
      <c r="B111" s="243"/>
      <c r="C111" s="243"/>
      <c r="D111" s="243"/>
      <c r="E111" s="238"/>
      <c r="F111" s="23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239"/>
      <c r="B112" s="243"/>
      <c r="C112" s="243"/>
      <c r="D112" s="243"/>
      <c r="E112" s="238"/>
      <c r="F112" s="23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239"/>
      <c r="B113" s="243"/>
      <c r="C113" s="243"/>
      <c r="D113" s="243"/>
      <c r="E113" s="238"/>
      <c r="F113" s="23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239"/>
      <c r="B114" s="243"/>
      <c r="C114" s="243"/>
      <c r="D114" s="243"/>
      <c r="E114" s="238"/>
      <c r="F114" s="23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239"/>
      <c r="B115" s="243"/>
      <c r="C115" s="243"/>
      <c r="D115" s="243"/>
      <c r="E115" s="238"/>
      <c r="F115" s="23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239"/>
      <c r="B116" s="243"/>
      <c r="C116" s="243"/>
      <c r="D116" s="243"/>
      <c r="E116" s="238"/>
      <c r="F116" s="23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239"/>
      <c r="B117" s="243"/>
      <c r="C117" s="243"/>
      <c r="D117" s="243"/>
      <c r="E117" s="238"/>
      <c r="F117" s="23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316"/>
      <c r="B118" s="317"/>
      <c r="C118" s="317"/>
      <c r="D118" s="318"/>
      <c r="E118" s="238"/>
      <c r="F118" s="23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316"/>
      <c r="B119" s="317"/>
      <c r="C119" s="317"/>
      <c r="D119" s="318"/>
      <c r="E119" s="238"/>
      <c r="F119" s="23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316"/>
      <c r="B120" s="317"/>
      <c r="C120" s="317"/>
      <c r="D120" s="318"/>
      <c r="E120" s="238"/>
      <c r="F120" s="23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316"/>
      <c r="B121" s="317"/>
      <c r="C121" s="317"/>
      <c r="D121" s="318"/>
      <c r="E121" s="238"/>
      <c r="F121" s="23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316"/>
      <c r="B122" s="317"/>
      <c r="C122" s="317"/>
      <c r="D122" s="318"/>
      <c r="E122" s="238"/>
      <c r="F122" s="23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316"/>
      <c r="B123" s="317"/>
      <c r="C123" s="317"/>
      <c r="D123" s="319"/>
      <c r="E123" s="238"/>
      <c r="F123" s="23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316"/>
      <c r="B124" s="317"/>
      <c r="C124" s="317"/>
      <c r="D124" s="318"/>
      <c r="E124" s="238"/>
      <c r="F124" s="23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316"/>
      <c r="B125" s="317"/>
      <c r="C125" s="317"/>
      <c r="D125" s="318"/>
      <c r="E125" s="238"/>
      <c r="F125" s="23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316"/>
      <c r="B126" s="317"/>
      <c r="C126" s="317"/>
      <c r="D126" s="319"/>
      <c r="E126" s="238"/>
      <c r="F126" s="23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316"/>
      <c r="B127" s="317"/>
      <c r="C127" s="317"/>
      <c r="D127" s="318"/>
      <c r="E127" s="238"/>
      <c r="F127" s="23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316"/>
      <c r="B128" s="317"/>
      <c r="C128" s="317"/>
      <c r="D128" s="319"/>
      <c r="E128" s="238"/>
      <c r="F128" s="23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316"/>
      <c r="B129" s="317"/>
      <c r="C129" s="317"/>
      <c r="D129" s="319"/>
      <c r="E129" s="238"/>
      <c r="F129" s="23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316"/>
      <c r="B130" s="320"/>
      <c r="C130" s="320"/>
      <c r="D130" s="321"/>
      <c r="E130" s="238"/>
      <c r="F130" s="23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316"/>
      <c r="B131" s="317"/>
      <c r="C131" s="317"/>
      <c r="D131" s="318"/>
      <c r="E131" s="238"/>
      <c r="F131" s="23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316"/>
      <c r="B132" s="317"/>
      <c r="C132" s="317"/>
      <c r="D132" s="318"/>
      <c r="E132" s="238"/>
      <c r="F132" s="23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316"/>
      <c r="B133" s="317"/>
      <c r="C133" s="317"/>
      <c r="D133" s="318"/>
      <c r="E133" s="238"/>
      <c r="F133" s="23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316"/>
      <c r="B134" s="317"/>
      <c r="C134" s="317"/>
      <c r="D134" s="318"/>
      <c r="E134" s="238"/>
      <c r="F134" s="23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316"/>
      <c r="B135" s="317"/>
      <c r="C135" s="317"/>
      <c r="D135" s="318"/>
      <c r="E135" s="238"/>
      <c r="F135" s="23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316"/>
      <c r="B136" s="317"/>
      <c r="C136" s="317"/>
      <c r="D136" s="318"/>
      <c r="E136" s="238"/>
      <c r="F136" s="23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316"/>
      <c r="B137" s="317"/>
      <c r="C137" s="317"/>
      <c r="D137" s="319"/>
      <c r="E137" s="238"/>
      <c r="F137" s="23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316"/>
      <c r="B138" s="317"/>
      <c r="C138" s="317"/>
      <c r="D138" s="318"/>
      <c r="E138" s="238"/>
      <c r="F138" s="23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316"/>
      <c r="B139" s="317"/>
      <c r="C139" s="317"/>
      <c r="D139" s="318"/>
      <c r="E139" s="238"/>
      <c r="F139" s="23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316"/>
      <c r="B140" s="317"/>
      <c r="C140" s="317"/>
      <c r="D140" s="318"/>
      <c r="E140" s="238"/>
      <c r="F140" s="23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316"/>
      <c r="B141" s="317"/>
      <c r="C141" s="317"/>
      <c r="D141" s="319"/>
      <c r="E141" s="238"/>
      <c r="F141" s="23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322"/>
      <c r="B142" s="323"/>
      <c r="C142" s="324"/>
      <c r="D142" s="325"/>
      <c r="E142" s="238"/>
      <c r="F142" s="23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322"/>
      <c r="B143" s="323"/>
      <c r="C143" s="324"/>
      <c r="D143" s="325"/>
      <c r="E143" s="238"/>
      <c r="F143" s="23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322"/>
      <c r="B144" s="323"/>
      <c r="C144" s="324"/>
      <c r="D144" s="325"/>
      <c r="E144" s="238"/>
      <c r="F144" s="23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322"/>
      <c r="B145" s="323"/>
      <c r="C145" s="324"/>
      <c r="D145" s="325"/>
      <c r="E145" s="238"/>
      <c r="F145" s="23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322"/>
      <c r="B146" s="323"/>
      <c r="C146" s="324"/>
      <c r="D146" s="325"/>
      <c r="E146" s="238"/>
      <c r="F146" s="23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322"/>
      <c r="B147" s="323"/>
      <c r="C147" s="324"/>
      <c r="D147" s="325"/>
      <c r="E147" s="238"/>
      <c r="F147" s="23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322"/>
      <c r="B148" s="323"/>
      <c r="C148" s="324"/>
      <c r="D148" s="325"/>
      <c r="E148" s="238"/>
      <c r="F148" s="23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322"/>
      <c r="B149" s="323"/>
      <c r="C149" s="324"/>
      <c r="D149" s="325"/>
      <c r="E149" s="238"/>
      <c r="F149" s="23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312"/>
      <c r="B150" s="313"/>
      <c r="C150" s="314"/>
      <c r="D150" s="315"/>
      <c r="E150" s="238"/>
      <c r="F150" s="23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30"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B10:C10"/>
    <mergeCell ref="B11:C11"/>
    <mergeCell ref="B14:D14"/>
    <mergeCell ref="B15:D15"/>
    <mergeCell ref="B16:D16"/>
    <mergeCell ref="B4:C4"/>
    <mergeCell ref="B5:C5"/>
    <mergeCell ref="B6:C6"/>
    <mergeCell ref="B8:D8"/>
    <mergeCell ref="B9:C9"/>
    <mergeCell ref="N19:N44"/>
    <mergeCell ref="A40:B40"/>
    <mergeCell ref="A41:B41"/>
    <mergeCell ref="B164:C164"/>
    <mergeCell ref="B165:C165"/>
    <mergeCell ref="L19:L44"/>
    <mergeCell ref="M19:M44"/>
  </mergeCells>
  <pageMargins left="0.7" right="0.7" top="0.75" bottom="0.75" header="0" footer="0"/>
  <pageSetup scale="7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S1000"/>
  <sheetViews>
    <sheetView topLeftCell="A5" workbookViewId="0">
      <selection activeCell="E13" sqref="E13:P13"/>
    </sheetView>
  </sheetViews>
  <sheetFormatPr defaultColWidth="14.44140625" defaultRowHeight="15" customHeight="1"/>
  <cols>
    <col min="1" max="1" width="1.88671875" customWidth="1"/>
    <col min="2" max="3" width="8" customWidth="1"/>
    <col min="4" max="4" width="6.109375" customWidth="1"/>
    <col min="5" max="5" width="9.5546875" customWidth="1"/>
    <col min="6" max="26" width="8" customWidth="1"/>
  </cols>
  <sheetData>
    <row r="1" spans="2:19" ht="14.25" customHeight="1"/>
    <row r="2" spans="2:19" ht="36" customHeight="1">
      <c r="D2" s="394" t="s">
        <v>315</v>
      </c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</row>
    <row r="4" spans="2:19" ht="72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66.8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28.2" customHeight="1">
      <c r="D6" s="100" t="s">
        <v>104</v>
      </c>
      <c r="E6" s="326">
        <v>3</v>
      </c>
      <c r="F6" s="302">
        <v>1</v>
      </c>
      <c r="G6" s="302">
        <v>2</v>
      </c>
      <c r="H6" s="302">
        <v>2</v>
      </c>
      <c r="I6" s="302">
        <v>2</v>
      </c>
      <c r="J6" s="302">
        <v>1</v>
      </c>
      <c r="K6" s="302">
        <v>2</v>
      </c>
      <c r="L6" s="302">
        <v>0</v>
      </c>
      <c r="M6" s="302">
        <v>2</v>
      </c>
      <c r="N6" s="302">
        <v>2</v>
      </c>
      <c r="O6" s="303">
        <v>1</v>
      </c>
      <c r="P6" s="302">
        <v>2</v>
      </c>
      <c r="Q6" s="302">
        <v>2</v>
      </c>
      <c r="R6" s="302">
        <v>1</v>
      </c>
      <c r="S6" s="302">
        <v>1</v>
      </c>
    </row>
    <row r="7" spans="2:19" ht="28.8" customHeight="1">
      <c r="D7" s="100" t="s">
        <v>105</v>
      </c>
      <c r="E7" s="304">
        <v>2</v>
      </c>
      <c r="F7" s="306">
        <v>0</v>
      </c>
      <c r="G7" s="305">
        <v>1</v>
      </c>
      <c r="H7" s="305">
        <v>3</v>
      </c>
      <c r="I7" s="305">
        <v>2</v>
      </c>
      <c r="J7" s="305">
        <v>1</v>
      </c>
      <c r="K7" s="305">
        <v>2</v>
      </c>
      <c r="L7" s="305">
        <v>0</v>
      </c>
      <c r="M7" s="305">
        <v>2</v>
      </c>
      <c r="N7" s="306">
        <v>1</v>
      </c>
      <c r="O7" s="306">
        <v>0</v>
      </c>
      <c r="P7" s="305">
        <v>2</v>
      </c>
      <c r="Q7" s="305">
        <v>2</v>
      </c>
      <c r="R7" s="305">
        <v>1</v>
      </c>
      <c r="S7" s="305">
        <v>1</v>
      </c>
    </row>
    <row r="8" spans="2:19" ht="27" customHeight="1">
      <c r="D8" s="100" t="s">
        <v>106</v>
      </c>
      <c r="E8" s="327">
        <v>2</v>
      </c>
      <c r="F8" s="306">
        <v>0</v>
      </c>
      <c r="G8" s="305">
        <v>2</v>
      </c>
      <c r="H8" s="305">
        <v>3</v>
      </c>
      <c r="I8" s="305">
        <v>2</v>
      </c>
      <c r="J8" s="305">
        <v>1</v>
      </c>
      <c r="K8" s="305">
        <v>1</v>
      </c>
      <c r="L8" s="305">
        <v>0</v>
      </c>
      <c r="M8" s="305">
        <v>3</v>
      </c>
      <c r="N8" s="306">
        <v>1</v>
      </c>
      <c r="O8" s="306">
        <v>0</v>
      </c>
      <c r="P8" s="305">
        <v>3</v>
      </c>
      <c r="Q8" s="305">
        <v>3</v>
      </c>
      <c r="R8" s="305">
        <v>1</v>
      </c>
      <c r="S8" s="305">
        <v>1</v>
      </c>
    </row>
    <row r="9" spans="2:19" ht="28.8" customHeight="1">
      <c r="D9" s="100" t="s">
        <v>107</v>
      </c>
      <c r="E9" s="327">
        <v>2</v>
      </c>
      <c r="F9" s="305">
        <v>2</v>
      </c>
      <c r="G9" s="305">
        <v>2</v>
      </c>
      <c r="H9" s="305">
        <v>3</v>
      </c>
      <c r="I9" s="305">
        <v>3</v>
      </c>
      <c r="J9" s="305">
        <v>3</v>
      </c>
      <c r="K9" s="305">
        <v>2</v>
      </c>
      <c r="L9" s="306">
        <v>2</v>
      </c>
      <c r="M9" s="305">
        <v>3</v>
      </c>
      <c r="N9" s="306">
        <v>2</v>
      </c>
      <c r="O9" s="306">
        <v>1</v>
      </c>
      <c r="P9" s="305">
        <v>3</v>
      </c>
      <c r="Q9" s="305">
        <v>2</v>
      </c>
      <c r="R9" s="305">
        <v>2</v>
      </c>
      <c r="S9" s="305">
        <v>2</v>
      </c>
    </row>
    <row r="10" spans="2:19" ht="31.8" customHeight="1">
      <c r="B10" s="85" t="s">
        <v>108</v>
      </c>
      <c r="D10" s="106" t="s">
        <v>109</v>
      </c>
      <c r="E10" s="295">
        <f t="shared" ref="E10:S10" si="0">IFERROR(AVERAGEIF(E6:E9,"&lt;&gt;0",E6:E9),0)</f>
        <v>2.25</v>
      </c>
      <c r="F10" s="295">
        <f t="shared" si="0"/>
        <v>1.5</v>
      </c>
      <c r="G10" s="295">
        <f t="shared" si="0"/>
        <v>1.75</v>
      </c>
      <c r="H10" s="295">
        <f t="shared" si="0"/>
        <v>2.75</v>
      </c>
      <c r="I10" s="295">
        <f t="shared" si="0"/>
        <v>2.25</v>
      </c>
      <c r="J10" s="295">
        <f t="shared" si="0"/>
        <v>1.5</v>
      </c>
      <c r="K10" s="295">
        <f t="shared" si="0"/>
        <v>1.75</v>
      </c>
      <c r="L10" s="295">
        <f t="shared" si="0"/>
        <v>2</v>
      </c>
      <c r="M10" s="295">
        <f t="shared" si="0"/>
        <v>2.5</v>
      </c>
      <c r="N10" s="295">
        <f t="shared" si="0"/>
        <v>1.5</v>
      </c>
      <c r="O10" s="295">
        <f t="shared" si="0"/>
        <v>1</v>
      </c>
      <c r="P10" s="295">
        <f t="shared" si="0"/>
        <v>2.5</v>
      </c>
      <c r="Q10" s="295">
        <f t="shared" si="0"/>
        <v>2.25</v>
      </c>
      <c r="R10" s="295">
        <f t="shared" si="0"/>
        <v>1.25</v>
      </c>
      <c r="S10" s="295">
        <f t="shared" si="0"/>
        <v>1.25</v>
      </c>
    </row>
    <row r="11" spans="2:19" ht="14.25" customHeight="1"/>
    <row r="13" spans="2:19" ht="70.2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66.2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DSEA2!N19</f>
        <v>2.6500000000000004</v>
      </c>
      <c r="D15" s="100" t="s">
        <v>104</v>
      </c>
      <c r="E15" s="294">
        <f t="shared" ref="E15:S15" si="1">($C$15*E6/3)</f>
        <v>2.6500000000000004</v>
      </c>
      <c r="F15" s="294">
        <f t="shared" si="1"/>
        <v>0.88333333333333341</v>
      </c>
      <c r="G15" s="294">
        <f t="shared" si="1"/>
        <v>1.7666666666666668</v>
      </c>
      <c r="H15" s="294">
        <f t="shared" si="1"/>
        <v>1.7666666666666668</v>
      </c>
      <c r="I15" s="294">
        <f t="shared" si="1"/>
        <v>1.7666666666666668</v>
      </c>
      <c r="J15" s="294">
        <f t="shared" si="1"/>
        <v>0.88333333333333341</v>
      </c>
      <c r="K15" s="294">
        <f t="shared" si="1"/>
        <v>1.7666666666666668</v>
      </c>
      <c r="L15" s="294">
        <f t="shared" si="1"/>
        <v>0</v>
      </c>
      <c r="M15" s="294">
        <f t="shared" si="1"/>
        <v>1.7666666666666668</v>
      </c>
      <c r="N15" s="294">
        <f t="shared" si="1"/>
        <v>1.7666666666666668</v>
      </c>
      <c r="O15" s="294">
        <f t="shared" si="1"/>
        <v>0.88333333333333341</v>
      </c>
      <c r="P15" s="294">
        <f t="shared" si="1"/>
        <v>1.7666666666666668</v>
      </c>
      <c r="Q15" s="294">
        <f t="shared" si="1"/>
        <v>1.7666666666666668</v>
      </c>
      <c r="R15" s="294">
        <f t="shared" si="1"/>
        <v>0.88333333333333341</v>
      </c>
      <c r="S15" s="294">
        <f t="shared" si="1"/>
        <v>0.88333333333333341</v>
      </c>
    </row>
    <row r="16" spans="2:19" ht="15.75" customHeight="1">
      <c r="D16" s="100" t="s">
        <v>105</v>
      </c>
      <c r="E16" s="294">
        <f t="shared" ref="E16:S16" si="2">($C$15*E7/3)</f>
        <v>1.7666666666666668</v>
      </c>
      <c r="F16" s="294">
        <f t="shared" si="2"/>
        <v>0</v>
      </c>
      <c r="G16" s="294">
        <f t="shared" si="2"/>
        <v>0.88333333333333341</v>
      </c>
      <c r="H16" s="294">
        <f t="shared" si="2"/>
        <v>2.6500000000000004</v>
      </c>
      <c r="I16" s="294">
        <f t="shared" si="2"/>
        <v>1.7666666666666668</v>
      </c>
      <c r="J16" s="294">
        <f t="shared" si="2"/>
        <v>0.88333333333333341</v>
      </c>
      <c r="K16" s="294">
        <f t="shared" si="2"/>
        <v>1.7666666666666668</v>
      </c>
      <c r="L16" s="294">
        <f t="shared" si="2"/>
        <v>0</v>
      </c>
      <c r="M16" s="294">
        <f t="shared" si="2"/>
        <v>1.7666666666666668</v>
      </c>
      <c r="N16" s="294">
        <f t="shared" si="2"/>
        <v>0.88333333333333341</v>
      </c>
      <c r="O16" s="294">
        <f t="shared" si="2"/>
        <v>0</v>
      </c>
      <c r="P16" s="294">
        <f t="shared" si="2"/>
        <v>1.7666666666666668</v>
      </c>
      <c r="Q16" s="294">
        <f t="shared" si="2"/>
        <v>1.7666666666666668</v>
      </c>
      <c r="R16" s="294">
        <f t="shared" si="2"/>
        <v>0.88333333333333341</v>
      </c>
      <c r="S16" s="294">
        <f t="shared" si="2"/>
        <v>0.88333333333333341</v>
      </c>
    </row>
    <row r="17" spans="2:19" ht="15.75" customHeight="1">
      <c r="D17" s="100" t="s">
        <v>106</v>
      </c>
      <c r="E17" s="294">
        <f t="shared" ref="E17:S17" si="3">($C$15*E8/3)</f>
        <v>1.7666666666666668</v>
      </c>
      <c r="F17" s="294">
        <f t="shared" si="3"/>
        <v>0</v>
      </c>
      <c r="G17" s="294">
        <f t="shared" si="3"/>
        <v>1.7666666666666668</v>
      </c>
      <c r="H17" s="294">
        <f t="shared" si="3"/>
        <v>2.6500000000000004</v>
      </c>
      <c r="I17" s="294">
        <f t="shared" si="3"/>
        <v>1.7666666666666668</v>
      </c>
      <c r="J17" s="294">
        <f t="shared" si="3"/>
        <v>0.88333333333333341</v>
      </c>
      <c r="K17" s="294">
        <f t="shared" si="3"/>
        <v>0.88333333333333341</v>
      </c>
      <c r="L17" s="294">
        <f t="shared" si="3"/>
        <v>0</v>
      </c>
      <c r="M17" s="294">
        <f t="shared" si="3"/>
        <v>2.6500000000000004</v>
      </c>
      <c r="N17" s="294">
        <f t="shared" si="3"/>
        <v>0.88333333333333341</v>
      </c>
      <c r="O17" s="294">
        <f t="shared" si="3"/>
        <v>0</v>
      </c>
      <c r="P17" s="294">
        <f t="shared" si="3"/>
        <v>2.6500000000000004</v>
      </c>
      <c r="Q17" s="294">
        <f t="shared" si="3"/>
        <v>2.6500000000000004</v>
      </c>
      <c r="R17" s="294">
        <f t="shared" si="3"/>
        <v>0.88333333333333341</v>
      </c>
      <c r="S17" s="294">
        <f t="shared" si="3"/>
        <v>0.88333333333333341</v>
      </c>
    </row>
    <row r="18" spans="2:19" ht="15.75" customHeight="1">
      <c r="D18" s="100" t="s">
        <v>107</v>
      </c>
      <c r="E18" s="294">
        <f t="shared" ref="E18:S18" si="4">($C$15*E9/3)</f>
        <v>1.7666666666666668</v>
      </c>
      <c r="F18" s="294">
        <f t="shared" si="4"/>
        <v>1.7666666666666668</v>
      </c>
      <c r="G18" s="294">
        <f t="shared" si="4"/>
        <v>1.7666666666666668</v>
      </c>
      <c r="H18" s="294">
        <f t="shared" si="4"/>
        <v>2.6500000000000004</v>
      </c>
      <c r="I18" s="294">
        <f t="shared" si="4"/>
        <v>2.6500000000000004</v>
      </c>
      <c r="J18" s="294">
        <f t="shared" si="4"/>
        <v>2.6500000000000004</v>
      </c>
      <c r="K18" s="294">
        <f t="shared" si="4"/>
        <v>1.7666666666666668</v>
      </c>
      <c r="L18" s="294">
        <f t="shared" si="4"/>
        <v>1.7666666666666668</v>
      </c>
      <c r="M18" s="294">
        <f t="shared" si="4"/>
        <v>2.6500000000000004</v>
      </c>
      <c r="N18" s="294">
        <f t="shared" si="4"/>
        <v>1.7666666666666668</v>
      </c>
      <c r="O18" s="294">
        <f t="shared" si="4"/>
        <v>0.88333333333333341</v>
      </c>
      <c r="P18" s="294">
        <f t="shared" si="4"/>
        <v>2.6500000000000004</v>
      </c>
      <c r="Q18" s="294">
        <f t="shared" si="4"/>
        <v>1.7666666666666668</v>
      </c>
      <c r="R18" s="294">
        <f t="shared" si="4"/>
        <v>1.7666666666666668</v>
      </c>
      <c r="S18" s="294">
        <f t="shared" si="4"/>
        <v>1.7666666666666668</v>
      </c>
    </row>
    <row r="19" spans="2:19" ht="15.75" customHeight="1">
      <c r="D19" s="106" t="s">
        <v>109</v>
      </c>
      <c r="E19" s="295">
        <f t="shared" ref="E19:S19" si="5">IFERROR(AVERAGEIF(E15:E18,"&lt;&gt;0",E15:E18),0)</f>
        <v>1.9875</v>
      </c>
      <c r="F19" s="295">
        <f t="shared" si="5"/>
        <v>1.3250000000000002</v>
      </c>
      <c r="G19" s="295">
        <f t="shared" si="5"/>
        <v>1.5458333333333334</v>
      </c>
      <c r="H19" s="295">
        <f t="shared" si="5"/>
        <v>2.4291666666666671</v>
      </c>
      <c r="I19" s="295">
        <f t="shared" si="5"/>
        <v>1.9875000000000003</v>
      </c>
      <c r="J19" s="295">
        <f t="shared" si="5"/>
        <v>1.3250000000000002</v>
      </c>
      <c r="K19" s="295">
        <f t="shared" si="5"/>
        <v>1.5458333333333334</v>
      </c>
      <c r="L19" s="295">
        <f t="shared" si="5"/>
        <v>1.7666666666666668</v>
      </c>
      <c r="M19" s="295">
        <f t="shared" si="5"/>
        <v>2.2083333333333335</v>
      </c>
      <c r="N19" s="295">
        <f t="shared" si="5"/>
        <v>1.3250000000000002</v>
      </c>
      <c r="O19" s="295">
        <f t="shared" si="5"/>
        <v>0.88333333333333341</v>
      </c>
      <c r="P19" s="295">
        <f t="shared" si="5"/>
        <v>2.2083333333333335</v>
      </c>
      <c r="Q19" s="295">
        <f t="shared" si="5"/>
        <v>1.9875</v>
      </c>
      <c r="R19" s="295">
        <f t="shared" si="5"/>
        <v>1.1041666666666667</v>
      </c>
      <c r="S19" s="295">
        <f t="shared" si="5"/>
        <v>1.1041666666666667</v>
      </c>
    </row>
    <row r="20" spans="2:19" ht="14.25" customHeight="1"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6"/>
      <c r="S20" s="296"/>
    </row>
    <row r="21" spans="2:19" ht="14.25" customHeight="1"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</row>
    <row r="22" spans="2:19" ht="15" customHeight="1">
      <c r="B22" s="109" t="s">
        <v>108</v>
      </c>
      <c r="C22" s="110"/>
      <c r="D22" s="111" t="s">
        <v>109</v>
      </c>
      <c r="E22" s="297">
        <f t="shared" ref="E22:S22" si="6">E10</f>
        <v>2.25</v>
      </c>
      <c r="F22" s="297">
        <f t="shared" si="6"/>
        <v>1.5</v>
      </c>
      <c r="G22" s="297">
        <f t="shared" si="6"/>
        <v>1.75</v>
      </c>
      <c r="H22" s="297">
        <f t="shared" si="6"/>
        <v>2.75</v>
      </c>
      <c r="I22" s="297">
        <f t="shared" si="6"/>
        <v>2.25</v>
      </c>
      <c r="J22" s="297">
        <f t="shared" si="6"/>
        <v>1.5</v>
      </c>
      <c r="K22" s="297">
        <f t="shared" si="6"/>
        <v>1.75</v>
      </c>
      <c r="L22" s="297">
        <f t="shared" si="6"/>
        <v>2</v>
      </c>
      <c r="M22" s="297">
        <f t="shared" si="6"/>
        <v>2.5</v>
      </c>
      <c r="N22" s="297">
        <f t="shared" si="6"/>
        <v>1.5</v>
      </c>
      <c r="O22" s="297">
        <f t="shared" si="6"/>
        <v>1</v>
      </c>
      <c r="P22" s="297">
        <f t="shared" si="6"/>
        <v>2.5</v>
      </c>
      <c r="Q22" s="297">
        <f t="shared" si="6"/>
        <v>2.25</v>
      </c>
      <c r="R22" s="297">
        <f t="shared" si="6"/>
        <v>1.25</v>
      </c>
      <c r="S22" s="297">
        <f t="shared" si="6"/>
        <v>1.25</v>
      </c>
    </row>
    <row r="23" spans="2:19" ht="15" customHeight="1">
      <c r="B23" s="113" t="s">
        <v>79</v>
      </c>
      <c r="C23" s="110"/>
      <c r="D23" s="111" t="s">
        <v>109</v>
      </c>
      <c r="E23" s="298">
        <f t="shared" ref="E23:S23" si="7">E19</f>
        <v>1.9875</v>
      </c>
      <c r="F23" s="298">
        <f t="shared" si="7"/>
        <v>1.3250000000000002</v>
      </c>
      <c r="G23" s="298">
        <f t="shared" si="7"/>
        <v>1.5458333333333334</v>
      </c>
      <c r="H23" s="298">
        <f t="shared" si="7"/>
        <v>2.4291666666666671</v>
      </c>
      <c r="I23" s="298">
        <f t="shared" si="7"/>
        <v>1.9875000000000003</v>
      </c>
      <c r="J23" s="298">
        <f t="shared" si="7"/>
        <v>1.3250000000000002</v>
      </c>
      <c r="K23" s="298">
        <f t="shared" si="7"/>
        <v>1.5458333333333334</v>
      </c>
      <c r="L23" s="298">
        <f t="shared" si="7"/>
        <v>1.7666666666666668</v>
      </c>
      <c r="M23" s="298">
        <f t="shared" si="7"/>
        <v>2.2083333333333335</v>
      </c>
      <c r="N23" s="298">
        <f t="shared" si="7"/>
        <v>1.3250000000000002</v>
      </c>
      <c r="O23" s="298">
        <f t="shared" si="7"/>
        <v>0.88333333333333341</v>
      </c>
      <c r="P23" s="298">
        <f t="shared" si="7"/>
        <v>2.2083333333333335</v>
      </c>
      <c r="Q23" s="298">
        <f t="shared" si="7"/>
        <v>1.9875</v>
      </c>
      <c r="R23" s="298">
        <f t="shared" si="7"/>
        <v>1.1041666666666667</v>
      </c>
      <c r="S23" s="298">
        <f t="shared" si="7"/>
        <v>1.1041666666666667</v>
      </c>
    </row>
    <row r="24" spans="2:19" ht="14.25" customHeight="1">
      <c r="B24" s="110"/>
      <c r="C24" s="110"/>
      <c r="D24" s="110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</row>
    <row r="25" spans="2:19" ht="14.25" customHeight="1">
      <c r="B25" s="110" t="s">
        <v>111</v>
      </c>
      <c r="C25" s="110"/>
      <c r="D25" s="110"/>
      <c r="E25" s="300">
        <f t="shared" ref="E25:S25" si="8">E22-E23</f>
        <v>0.26249999999999996</v>
      </c>
      <c r="F25" s="300">
        <f t="shared" si="8"/>
        <v>0.17499999999999982</v>
      </c>
      <c r="G25" s="300">
        <f t="shared" si="8"/>
        <v>0.20416666666666661</v>
      </c>
      <c r="H25" s="300">
        <f t="shared" si="8"/>
        <v>0.32083333333333286</v>
      </c>
      <c r="I25" s="300">
        <f t="shared" si="8"/>
        <v>0.26249999999999973</v>
      </c>
      <c r="J25" s="300">
        <f t="shared" si="8"/>
        <v>0.17499999999999982</v>
      </c>
      <c r="K25" s="300">
        <f t="shared" si="8"/>
        <v>0.20416666666666661</v>
      </c>
      <c r="L25" s="300">
        <f t="shared" si="8"/>
        <v>0.23333333333333317</v>
      </c>
      <c r="M25" s="300">
        <f t="shared" si="8"/>
        <v>0.29166666666666652</v>
      </c>
      <c r="N25" s="300">
        <f t="shared" si="8"/>
        <v>0.17499999999999982</v>
      </c>
      <c r="O25" s="300">
        <f t="shared" si="8"/>
        <v>0.11666666666666659</v>
      </c>
      <c r="P25" s="300">
        <f t="shared" si="8"/>
        <v>0.29166666666666652</v>
      </c>
      <c r="Q25" s="300">
        <f t="shared" si="8"/>
        <v>0.26249999999999996</v>
      </c>
      <c r="R25" s="300">
        <f t="shared" si="8"/>
        <v>0.14583333333333326</v>
      </c>
      <c r="S25" s="300">
        <f t="shared" si="8"/>
        <v>0.14583333333333326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E4:P4"/>
    <mergeCell ref="Q4:S4"/>
    <mergeCell ref="E13:P13"/>
    <mergeCell ref="Q13:S13"/>
    <mergeCell ref="D2:S2"/>
  </mergeCells>
  <pageMargins left="0.7" right="0.7" top="0.75" bottom="0.75" header="0" footer="0"/>
  <pageSetup paperSize="9" scale="9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Z1007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163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94" t="s">
        <v>310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229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302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15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181"/>
      <c r="C19" s="43" t="s">
        <v>34</v>
      </c>
      <c r="D19" s="43" t="s">
        <v>35</v>
      </c>
      <c r="E19" s="182" t="s">
        <v>26</v>
      </c>
      <c r="F19" s="164" t="s">
        <v>26</v>
      </c>
      <c r="G19" s="164" t="s">
        <v>26</v>
      </c>
      <c r="H19" s="183" t="s">
        <v>26</v>
      </c>
      <c r="I19" s="43">
        <v>80</v>
      </c>
      <c r="J19" s="182">
        <f t="shared" ref="J19:J39" si="0">(I19/100)*100</f>
        <v>80</v>
      </c>
      <c r="K19" s="164" t="str">
        <f t="shared" ref="K19:K39" si="1">IF(J19&lt;=0,"",IF((J19&gt;=60),"Y","N"))</f>
        <v>Y</v>
      </c>
      <c r="L19" s="372">
        <f>(E44+F44+G44+H44)/4</f>
        <v>2.75</v>
      </c>
      <c r="M19" s="372">
        <f>K44</f>
        <v>2</v>
      </c>
      <c r="N19" s="165">
        <f>(L19*0.35+M19*0.65)</f>
        <v>2.2625000000000002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181"/>
      <c r="C20" s="46" t="s">
        <v>36</v>
      </c>
      <c r="D20" s="46" t="s">
        <v>37</v>
      </c>
      <c r="E20" s="182" t="s">
        <v>26</v>
      </c>
      <c r="F20" s="164" t="s">
        <v>26</v>
      </c>
      <c r="G20" s="164" t="s">
        <v>26</v>
      </c>
      <c r="H20" s="183" t="s">
        <v>26</v>
      </c>
      <c r="I20" s="46">
        <v>95</v>
      </c>
      <c r="J20" s="182">
        <f t="shared" si="0"/>
        <v>95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181"/>
      <c r="C21" s="43" t="s">
        <v>38</v>
      </c>
      <c r="D21" s="43" t="s">
        <v>39</v>
      </c>
      <c r="E21" s="182" t="s">
        <v>197</v>
      </c>
      <c r="F21" s="164" t="s">
        <v>26</v>
      </c>
      <c r="G21" s="164" t="s">
        <v>26</v>
      </c>
      <c r="H21" s="183" t="s">
        <v>26</v>
      </c>
      <c r="I21" s="43">
        <v>63</v>
      </c>
      <c r="J21" s="182">
        <f t="shared" si="0"/>
        <v>63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181"/>
      <c r="C22" s="46" t="s">
        <v>40</v>
      </c>
      <c r="D22" s="46" t="s">
        <v>41</v>
      </c>
      <c r="E22" s="182" t="s">
        <v>197</v>
      </c>
      <c r="F22" s="164" t="s">
        <v>26</v>
      </c>
      <c r="G22" s="164" t="s">
        <v>26</v>
      </c>
      <c r="H22" s="183" t="s">
        <v>197</v>
      </c>
      <c r="I22" s="46">
        <v>57</v>
      </c>
      <c r="J22" s="182">
        <f t="shared" si="0"/>
        <v>56.999999999999993</v>
      </c>
      <c r="K22" s="164" t="str">
        <f t="shared" si="1"/>
        <v>N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181"/>
      <c r="C23" s="46" t="s">
        <v>42</v>
      </c>
      <c r="D23" s="46" t="s">
        <v>43</v>
      </c>
      <c r="E23" s="182" t="s">
        <v>26</v>
      </c>
      <c r="F23" s="164" t="s">
        <v>26</v>
      </c>
      <c r="G23" s="164" t="s">
        <v>26</v>
      </c>
      <c r="H23" s="183" t="s">
        <v>26</v>
      </c>
      <c r="I23" s="46">
        <v>72</v>
      </c>
      <c r="J23" s="182">
        <f t="shared" si="0"/>
        <v>72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181"/>
      <c r="C24" s="43" t="s">
        <v>44</v>
      </c>
      <c r="D24" s="43" t="s">
        <v>45</v>
      </c>
      <c r="E24" s="182" t="s">
        <v>26</v>
      </c>
      <c r="F24" s="164" t="s">
        <v>26</v>
      </c>
      <c r="G24" s="164" t="s">
        <v>26</v>
      </c>
      <c r="H24" s="183" t="s">
        <v>26</v>
      </c>
      <c r="I24" s="43">
        <v>74</v>
      </c>
      <c r="J24" s="182">
        <f t="shared" si="0"/>
        <v>74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181"/>
      <c r="C25" s="46" t="s">
        <v>46</v>
      </c>
      <c r="D25" s="46" t="s">
        <v>47</v>
      </c>
      <c r="E25" s="182" t="s">
        <v>197</v>
      </c>
      <c r="F25" s="164" t="s">
        <v>26</v>
      </c>
      <c r="G25" s="164" t="s">
        <v>197</v>
      </c>
      <c r="H25" s="183" t="s">
        <v>26</v>
      </c>
      <c r="I25" s="46">
        <v>56</v>
      </c>
      <c r="J25" s="182">
        <f t="shared" si="0"/>
        <v>56.000000000000007</v>
      </c>
      <c r="K25" s="164" t="str">
        <f t="shared" si="1"/>
        <v>N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181"/>
      <c r="C26" s="43" t="s">
        <v>48</v>
      </c>
      <c r="D26" s="43" t="s">
        <v>49</v>
      </c>
      <c r="E26" s="182" t="s">
        <v>26</v>
      </c>
      <c r="F26" s="164" t="s">
        <v>26</v>
      </c>
      <c r="G26" s="164" t="s">
        <v>26</v>
      </c>
      <c r="H26" s="183" t="s">
        <v>197</v>
      </c>
      <c r="I26" s="43">
        <v>62</v>
      </c>
      <c r="J26" s="182">
        <f t="shared" si="0"/>
        <v>62</v>
      </c>
      <c r="K26" s="164" t="str">
        <f t="shared" si="1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181"/>
      <c r="C27" s="46" t="s">
        <v>50</v>
      </c>
      <c r="D27" s="46" t="s">
        <v>51</v>
      </c>
      <c r="E27" s="182" t="s">
        <v>26</v>
      </c>
      <c r="F27" s="164" t="s">
        <v>26</v>
      </c>
      <c r="G27" s="164" t="s">
        <v>26</v>
      </c>
      <c r="H27" s="183" t="s">
        <v>26</v>
      </c>
      <c r="I27" s="46">
        <v>74</v>
      </c>
      <c r="J27" s="182">
        <f t="shared" si="0"/>
        <v>74</v>
      </c>
      <c r="K27" s="164" t="str">
        <f t="shared" si="1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181"/>
      <c r="C28" s="43" t="s">
        <v>52</v>
      </c>
      <c r="D28" s="43" t="s">
        <v>53</v>
      </c>
      <c r="E28" s="182" t="s">
        <v>26</v>
      </c>
      <c r="F28" s="164" t="s">
        <v>26</v>
      </c>
      <c r="G28" s="164" t="s">
        <v>26</v>
      </c>
      <c r="H28" s="183" t="s">
        <v>26</v>
      </c>
      <c r="I28" s="43">
        <v>85</v>
      </c>
      <c r="J28" s="182">
        <f t="shared" si="0"/>
        <v>85</v>
      </c>
      <c r="K28" s="164" t="str">
        <f t="shared" si="1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181"/>
      <c r="C29" s="46" t="s">
        <v>54</v>
      </c>
      <c r="D29" s="46" t="s">
        <v>55</v>
      </c>
      <c r="E29" s="182" t="s">
        <v>26</v>
      </c>
      <c r="F29" s="164" t="s">
        <v>26</v>
      </c>
      <c r="G29" s="164" t="s">
        <v>26</v>
      </c>
      <c r="H29" s="183" t="s">
        <v>26</v>
      </c>
      <c r="I29" s="46">
        <v>91</v>
      </c>
      <c r="J29" s="182">
        <f t="shared" si="0"/>
        <v>91</v>
      </c>
      <c r="K29" s="164" t="str">
        <f t="shared" si="1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181"/>
      <c r="C30" s="43" t="s">
        <v>56</v>
      </c>
      <c r="D30" s="43" t="s">
        <v>57</v>
      </c>
      <c r="E30" s="182" t="s">
        <v>26</v>
      </c>
      <c r="F30" s="164" t="s">
        <v>26</v>
      </c>
      <c r="G30" s="164" t="s">
        <v>26</v>
      </c>
      <c r="H30" s="183" t="s">
        <v>26</v>
      </c>
      <c r="I30" s="43">
        <v>92</v>
      </c>
      <c r="J30" s="182">
        <f t="shared" si="0"/>
        <v>92</v>
      </c>
      <c r="K30" s="164" t="str">
        <f t="shared" si="1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181"/>
      <c r="C31" s="46" t="s">
        <v>58</v>
      </c>
      <c r="D31" s="46" t="s">
        <v>59</v>
      </c>
      <c r="E31" s="182" t="s">
        <v>26</v>
      </c>
      <c r="F31" s="164" t="s">
        <v>26</v>
      </c>
      <c r="G31" s="164" t="s">
        <v>26</v>
      </c>
      <c r="H31" s="183" t="s">
        <v>26</v>
      </c>
      <c r="I31" s="46">
        <v>83</v>
      </c>
      <c r="J31" s="182">
        <f t="shared" si="0"/>
        <v>83</v>
      </c>
      <c r="K31" s="164" t="str">
        <f t="shared" si="1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181"/>
      <c r="C32" s="43" t="s">
        <v>60</v>
      </c>
      <c r="D32" s="43" t="s">
        <v>61</v>
      </c>
      <c r="E32" s="182" t="s">
        <v>26</v>
      </c>
      <c r="F32" s="164" t="s">
        <v>26</v>
      </c>
      <c r="G32" s="164" t="s">
        <v>26</v>
      </c>
      <c r="H32" s="183" t="s">
        <v>26</v>
      </c>
      <c r="I32" s="43">
        <v>86</v>
      </c>
      <c r="J32" s="182">
        <f t="shared" si="0"/>
        <v>86</v>
      </c>
      <c r="K32" s="164" t="str">
        <f t="shared" si="1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>
      <c r="A33" s="57">
        <v>15</v>
      </c>
      <c r="B33" s="181"/>
      <c r="C33" s="46" t="s">
        <v>62</v>
      </c>
      <c r="D33" s="46" t="s">
        <v>63</v>
      </c>
      <c r="E33" s="182" t="s">
        <v>26</v>
      </c>
      <c r="F33" s="164" t="s">
        <v>26</v>
      </c>
      <c r="G33" s="164" t="s">
        <v>26</v>
      </c>
      <c r="H33" s="183" t="s">
        <v>26</v>
      </c>
      <c r="I33" s="46">
        <v>76</v>
      </c>
      <c r="J33" s="182">
        <f t="shared" si="0"/>
        <v>76</v>
      </c>
      <c r="K33" s="164" t="str">
        <f t="shared" si="1"/>
        <v>Y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>
      <c r="A34" s="57">
        <v>16</v>
      </c>
      <c r="B34" s="181"/>
      <c r="C34" s="43" t="s">
        <v>64</v>
      </c>
      <c r="D34" s="43" t="s">
        <v>65</v>
      </c>
      <c r="E34" s="182" t="s">
        <v>197</v>
      </c>
      <c r="F34" s="164" t="s">
        <v>26</v>
      </c>
      <c r="G34" s="164" t="s">
        <v>197</v>
      </c>
      <c r="H34" s="183" t="s">
        <v>26</v>
      </c>
      <c r="I34" s="43">
        <v>58</v>
      </c>
      <c r="J34" s="182">
        <f t="shared" si="0"/>
        <v>57.999999999999993</v>
      </c>
      <c r="K34" s="164" t="str">
        <f t="shared" si="1"/>
        <v>N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>
      <c r="A35" s="57">
        <v>17</v>
      </c>
      <c r="B35" s="181"/>
      <c r="C35" s="46" t="s">
        <v>66</v>
      </c>
      <c r="D35" s="46" t="s">
        <v>67</v>
      </c>
      <c r="E35" s="182" t="s">
        <v>197</v>
      </c>
      <c r="F35" s="164" t="s">
        <v>197</v>
      </c>
      <c r="G35" s="164" t="s">
        <v>26</v>
      </c>
      <c r="H35" s="183" t="s">
        <v>26</v>
      </c>
      <c r="I35" s="46">
        <v>55</v>
      </c>
      <c r="J35" s="182">
        <f t="shared" si="0"/>
        <v>55.000000000000007</v>
      </c>
      <c r="K35" s="164" t="str">
        <f t="shared" si="1"/>
        <v>N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>
      <c r="A36" s="57">
        <v>18</v>
      </c>
      <c r="B36" s="181"/>
      <c r="C36" s="43" t="s">
        <v>68</v>
      </c>
      <c r="D36" s="43" t="s">
        <v>69</v>
      </c>
      <c r="E36" s="182" t="s">
        <v>26</v>
      </c>
      <c r="F36" s="164" t="s">
        <v>26</v>
      </c>
      <c r="G36" s="164" t="s">
        <v>26</v>
      </c>
      <c r="H36" s="183" t="s">
        <v>197</v>
      </c>
      <c r="I36" s="43">
        <v>65</v>
      </c>
      <c r="J36" s="182">
        <f t="shared" si="0"/>
        <v>65</v>
      </c>
      <c r="K36" s="164" t="str">
        <f t="shared" si="1"/>
        <v>Y</v>
      </c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>
      <c r="A37" s="57">
        <v>19</v>
      </c>
      <c r="B37" s="181"/>
      <c r="C37" s="46" t="s">
        <v>70</v>
      </c>
      <c r="D37" s="46" t="s">
        <v>71</v>
      </c>
      <c r="E37" s="182" t="s">
        <v>26</v>
      </c>
      <c r="F37" s="164" t="s">
        <v>26</v>
      </c>
      <c r="G37" s="164" t="s">
        <v>197</v>
      </c>
      <c r="H37" s="183" t="s">
        <v>197</v>
      </c>
      <c r="I37" s="46">
        <v>59</v>
      </c>
      <c r="J37" s="182">
        <f t="shared" si="0"/>
        <v>59</v>
      </c>
      <c r="K37" s="164" t="str">
        <f t="shared" si="1"/>
        <v>N</v>
      </c>
      <c r="L37" s="329"/>
      <c r="M37" s="329"/>
      <c r="N37" s="166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>
      <c r="A38" s="57">
        <v>20</v>
      </c>
      <c r="B38" s="181"/>
      <c r="C38" s="43" t="s">
        <v>72</v>
      </c>
      <c r="D38" s="43" t="s">
        <v>73</v>
      </c>
      <c r="E38" s="182" t="s">
        <v>26</v>
      </c>
      <c r="F38" s="164" t="s">
        <v>26</v>
      </c>
      <c r="G38" s="164" t="s">
        <v>26</v>
      </c>
      <c r="H38" s="183" t="s">
        <v>26</v>
      </c>
      <c r="I38" s="43">
        <v>83</v>
      </c>
      <c r="J38" s="182">
        <f t="shared" si="0"/>
        <v>83</v>
      </c>
      <c r="K38" s="164" t="str">
        <f t="shared" si="1"/>
        <v>Y</v>
      </c>
      <c r="L38" s="329"/>
      <c r="M38" s="329"/>
      <c r="N38" s="166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>
      <c r="A39" s="57">
        <v>21</v>
      </c>
      <c r="B39" s="181"/>
      <c r="C39" s="46" t="s">
        <v>74</v>
      </c>
      <c r="D39" s="46" t="s">
        <v>75</v>
      </c>
      <c r="E39" s="182" t="s">
        <v>26</v>
      </c>
      <c r="F39" s="164" t="s">
        <v>26</v>
      </c>
      <c r="G39" s="164" t="s">
        <v>26</v>
      </c>
      <c r="H39" s="183" t="s">
        <v>26</v>
      </c>
      <c r="I39" s="46">
        <v>90</v>
      </c>
      <c r="J39" s="182">
        <f t="shared" si="0"/>
        <v>90</v>
      </c>
      <c r="K39" s="164" t="str">
        <f t="shared" si="1"/>
        <v>Y</v>
      </c>
      <c r="L39" s="329"/>
      <c r="M39" s="329"/>
      <c r="N39" s="166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15.5" customHeight="1">
      <c r="A40" s="337" t="s">
        <v>76</v>
      </c>
      <c r="B40" s="332"/>
      <c r="C40" s="77">
        <f>COUNTA(A19:A39)</f>
        <v>21</v>
      </c>
      <c r="D40" s="176"/>
      <c r="E40" s="160">
        <f t="shared" ref="E40:H40" si="2">COUNTIF(E19:E39,"Y")</f>
        <v>16</v>
      </c>
      <c r="F40" s="160">
        <f t="shared" si="2"/>
        <v>20</v>
      </c>
      <c r="G40" s="160">
        <f t="shared" si="2"/>
        <v>18</v>
      </c>
      <c r="H40" s="160">
        <f t="shared" si="2"/>
        <v>17</v>
      </c>
      <c r="I40" s="160"/>
      <c r="J40" s="160"/>
      <c r="K40" s="160">
        <f>COUNTIF(K19:K39,"Y")</f>
        <v>16</v>
      </c>
      <c r="L40" s="329"/>
      <c r="M40" s="329"/>
      <c r="N40" s="166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87.75" customHeight="1">
      <c r="A41" s="383" t="s">
        <v>77</v>
      </c>
      <c r="B41" s="334"/>
      <c r="C41" s="77">
        <v>21</v>
      </c>
      <c r="D41" s="177" t="s">
        <v>78</v>
      </c>
      <c r="E41" s="160">
        <f>(E40/C41)*100</f>
        <v>76.19047619047619</v>
      </c>
      <c r="F41" s="160">
        <f>(F40/C41)*100</f>
        <v>95.238095238095227</v>
      </c>
      <c r="G41" s="160">
        <f>(G40/C41)*100</f>
        <v>85.714285714285708</v>
      </c>
      <c r="H41" s="160">
        <f>(H40/C41)*100</f>
        <v>80.952380952380949</v>
      </c>
      <c r="I41" s="160"/>
      <c r="J41" s="160"/>
      <c r="K41" s="160">
        <f>(K40/C41)*100</f>
        <v>76.19047619047619</v>
      </c>
      <c r="L41" s="329"/>
      <c r="M41" s="329"/>
      <c r="N41" s="16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39.75" customHeight="1">
      <c r="A42" s="57"/>
      <c r="B42" s="58"/>
      <c r="C42" s="58"/>
      <c r="D42" s="178"/>
      <c r="E42" s="179" t="str">
        <f t="shared" ref="E42:K42" si="3">IF(E41&lt;=0,"",IF((E41&gt;=60),"Attained","Not-Attained"))</f>
        <v>Attained</v>
      </c>
      <c r="F42" s="179" t="str">
        <f t="shared" si="3"/>
        <v>Attained</v>
      </c>
      <c r="G42" s="179" t="str">
        <f t="shared" si="3"/>
        <v>Attained</v>
      </c>
      <c r="H42" s="179" t="str">
        <f t="shared" si="3"/>
        <v>Attained</v>
      </c>
      <c r="I42" s="160" t="str">
        <f t="shared" si="3"/>
        <v/>
      </c>
      <c r="J42" s="160" t="str">
        <f t="shared" si="3"/>
        <v/>
      </c>
      <c r="K42" s="160" t="str">
        <f t="shared" si="3"/>
        <v>Attained</v>
      </c>
      <c r="L42" s="329"/>
      <c r="M42" s="329"/>
      <c r="N42" s="166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178"/>
      <c r="E43" s="160"/>
      <c r="F43" s="160"/>
      <c r="G43" s="160"/>
      <c r="H43" s="160"/>
      <c r="I43" s="160"/>
      <c r="J43" s="160"/>
      <c r="K43" s="160"/>
      <c r="L43" s="329"/>
      <c r="M43" s="329"/>
      <c r="N43" s="166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178"/>
      <c r="E44" s="169">
        <v>2</v>
      </c>
      <c r="F44" s="169">
        <v>3</v>
      </c>
      <c r="G44" s="169">
        <v>3</v>
      </c>
      <c r="H44" s="169">
        <v>3</v>
      </c>
      <c r="I44" s="160"/>
      <c r="J44" s="160"/>
      <c r="K44" s="169">
        <v>2</v>
      </c>
      <c r="L44" s="330"/>
      <c r="M44" s="330"/>
      <c r="N44" s="170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" customHeight="1">
      <c r="A46" s="57"/>
      <c r="B46" s="58"/>
      <c r="C46" s="5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" customHeight="1">
      <c r="A47" s="57"/>
      <c r="B47" s="58"/>
      <c r="C47" s="58"/>
      <c r="D47" s="59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" customHeight="1">
      <c r="A48" s="57"/>
      <c r="B48" s="58"/>
      <c r="C48" s="58"/>
      <c r="D48" s="59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" customHeight="1">
      <c r="A49" s="57"/>
      <c r="B49" s="58"/>
      <c r="C49" s="58"/>
      <c r="D49" s="60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" customHeight="1">
      <c r="A50" s="57"/>
      <c r="B50" s="58"/>
      <c r="C50" s="58"/>
      <c r="D50" s="59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" customHeight="1">
      <c r="A51" s="57"/>
      <c r="B51" s="58"/>
      <c r="C51" s="58"/>
      <c r="D51" s="59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" customHeight="1">
      <c r="A52" s="57"/>
      <c r="B52" s="58"/>
      <c r="C52" s="58"/>
      <c r="D52" s="59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4.2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4.25" customHeight="1">
      <c r="A111" s="57"/>
      <c r="B111" s="61"/>
      <c r="C111" s="61"/>
      <c r="D111" s="61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4.25" customHeight="1">
      <c r="A112" s="57"/>
      <c r="B112" s="61"/>
      <c r="C112" s="61"/>
      <c r="D112" s="61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4.25" customHeight="1">
      <c r="A113" s="57"/>
      <c r="B113" s="61"/>
      <c r="C113" s="61"/>
      <c r="D113" s="61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4.25" customHeight="1">
      <c r="A114" s="57"/>
      <c r="B114" s="61"/>
      <c r="C114" s="61"/>
      <c r="D114" s="61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4.25" customHeight="1">
      <c r="A115" s="57"/>
      <c r="B115" s="61"/>
      <c r="C115" s="61"/>
      <c r="D115" s="61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4.25" customHeight="1">
      <c r="A116" s="57"/>
      <c r="B116" s="61"/>
      <c r="C116" s="61"/>
      <c r="D116" s="61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57"/>
      <c r="B117" s="61"/>
      <c r="C117" s="61"/>
      <c r="D117" s="6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4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4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4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3"/>
      <c r="C123" s="63"/>
      <c r="D123" s="6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6"/>
      <c r="C130" s="66"/>
      <c r="D130" s="6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4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3.5" customHeight="1">
      <c r="A135" s="62"/>
      <c r="B135" s="63"/>
      <c r="C135" s="63"/>
      <c r="D135" s="64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3.5" customHeight="1">
      <c r="A136" s="62"/>
      <c r="B136" s="63"/>
      <c r="C136" s="63"/>
      <c r="D136" s="64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3.5" customHeight="1">
      <c r="A137" s="62"/>
      <c r="B137" s="63"/>
      <c r="C137" s="63"/>
      <c r="D137" s="6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3.5" customHeight="1">
      <c r="A138" s="62"/>
      <c r="B138" s="63"/>
      <c r="C138" s="63"/>
      <c r="D138" s="64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3.5" customHeight="1">
      <c r="A139" s="62"/>
      <c r="B139" s="63"/>
      <c r="C139" s="63"/>
      <c r="D139" s="64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3.5" customHeight="1">
      <c r="A140" s="62"/>
      <c r="B140" s="63"/>
      <c r="C140" s="63"/>
      <c r="D140" s="64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3.5" customHeight="1">
      <c r="A141" s="62"/>
      <c r="B141" s="63"/>
      <c r="C141" s="63"/>
      <c r="D141" s="6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0"/>
      <c r="D145" s="71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0"/>
      <c r="D146" s="71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0"/>
      <c r="D147" s="71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0"/>
      <c r="D148" s="71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/>
      <c r="B149" s="69"/>
      <c r="C149" s="70"/>
      <c r="D149" s="71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/>
      <c r="B150" s="69"/>
      <c r="C150" s="70"/>
      <c r="D150" s="71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/>
      <c r="B151" s="69"/>
      <c r="C151" s="70"/>
      <c r="D151" s="71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/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/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/>
      <c r="B154" s="69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/>
      <c r="B155" s="69"/>
      <c r="C155" s="72"/>
      <c r="D155" s="73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68">
        <v>146</v>
      </c>
      <c r="B156" s="69"/>
      <c r="C156" s="72"/>
      <c r="D156" s="73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68">
        <v>147</v>
      </c>
      <c r="B157" s="69"/>
      <c r="C157" s="72"/>
      <c r="D157" s="73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68">
        <v>148</v>
      </c>
      <c r="B158" s="69"/>
      <c r="C158" s="72"/>
      <c r="D158" s="73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68">
        <v>149</v>
      </c>
      <c r="B159" s="69"/>
      <c r="C159" s="72"/>
      <c r="D159" s="73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68">
        <v>150</v>
      </c>
      <c r="B160" s="69"/>
      <c r="C160" s="72"/>
      <c r="D160" s="73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68">
        <v>151</v>
      </c>
      <c r="B161" s="74"/>
      <c r="C161" s="72"/>
      <c r="D161" s="73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68">
        <v>152</v>
      </c>
      <c r="B162" s="69"/>
      <c r="C162" s="72"/>
      <c r="D162" s="73"/>
      <c r="E162" s="75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6.5" customHeight="1">
      <c r="A163" s="68">
        <v>153</v>
      </c>
      <c r="B163" s="69"/>
      <c r="C163" s="72"/>
      <c r="D163" s="73"/>
      <c r="E163" s="75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80.25" customHeight="1">
      <c r="A164" s="76"/>
      <c r="B164" s="335" t="s">
        <v>76</v>
      </c>
      <c r="C164" s="336"/>
      <c r="D164" s="77">
        <f>COUNTA(D19:D163)</f>
        <v>22</v>
      </c>
      <c r="E164" s="78" t="s">
        <v>80</v>
      </c>
      <c r="F164" s="79" t="e">
        <f>COUNTIF(#REF!,"3")</f>
        <v>#REF!</v>
      </c>
      <c r="G164" s="79" t="s">
        <v>81</v>
      </c>
      <c r="H164" s="78" t="e">
        <f>COUNTIF(#REF!,"2")</f>
        <v>#REF!</v>
      </c>
      <c r="I164" s="79" t="s">
        <v>82</v>
      </c>
      <c r="J164" s="78" t="e">
        <f>COUNTIF(#REF!,"1")</f>
        <v>#REF!</v>
      </c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72" customHeight="1">
      <c r="A165" s="80"/>
      <c r="B165" s="337" t="s">
        <v>77</v>
      </c>
      <c r="C165" s="332"/>
      <c r="D165" s="77" t="e">
        <f>COUNTIF(#REF!,"&gt;0")</f>
        <v>#REF!</v>
      </c>
      <c r="E165" s="81" t="s">
        <v>78</v>
      </c>
      <c r="F165" s="82" t="e">
        <f>F164/D165*100</f>
        <v>#REF!</v>
      </c>
      <c r="G165" s="83" t="s">
        <v>83</v>
      </c>
      <c r="H165" s="82" t="e">
        <f>H164/D165*100</f>
        <v>#REF!</v>
      </c>
      <c r="I165" s="83" t="s">
        <v>84</v>
      </c>
      <c r="J165" s="82" t="e">
        <f>J164/D165*100</f>
        <v>#REF!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21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spans="1:26" ht="12.75" customHeight="1">
      <c r="A1001" s="8"/>
      <c r="B1001" s="8"/>
      <c r="C1001" s="75"/>
      <c r="D1001" s="84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spans="1:26" ht="12.75" customHeight="1">
      <c r="A1002" s="8"/>
      <c r="B1002" s="8"/>
      <c r="C1002" s="75"/>
      <c r="D1002" s="84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ht="12.75" customHeight="1">
      <c r="A1003" s="8"/>
      <c r="B1003" s="8"/>
      <c r="C1003" s="75"/>
      <c r="D1003" s="84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spans="1:26" ht="12.75" customHeight="1">
      <c r="A1004" s="8"/>
      <c r="B1004" s="8"/>
      <c r="C1004" s="75"/>
      <c r="D1004" s="84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  <row r="1005" spans="1:26" ht="12.75" customHeight="1">
      <c r="A1005" s="8"/>
      <c r="B1005" s="8"/>
      <c r="C1005" s="75"/>
      <c r="D1005" s="84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ht="12.75" customHeight="1">
      <c r="A1006" s="8"/>
      <c r="B1006" s="8"/>
      <c r="C1006" s="75"/>
      <c r="D1006" s="84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6" ht="12.75" customHeight="1">
      <c r="A1007" s="8"/>
      <c r="B1007" s="8"/>
      <c r="C1007" s="75"/>
      <c r="D1007" s="84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</row>
  </sheetData>
  <mergeCells count="29">
    <mergeCell ref="L19:L44"/>
    <mergeCell ref="M19:M44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40:B40"/>
    <mergeCell ref="A41:B41"/>
    <mergeCell ref="B164:C164"/>
    <mergeCell ref="B165:C165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paperSize="9" scale="78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9.5546875" customWidth="1"/>
    <col min="6" max="26" width="8" customWidth="1"/>
  </cols>
  <sheetData>
    <row r="1" spans="2:19" ht="14.25" customHeight="1"/>
    <row r="2" spans="2:19" ht="14.25" customHeight="1">
      <c r="D2" s="85" t="s">
        <v>311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1">
        <v>3</v>
      </c>
      <c r="F6" s="102">
        <v>1</v>
      </c>
      <c r="G6" s="102">
        <v>3</v>
      </c>
      <c r="H6" s="102">
        <v>2</v>
      </c>
      <c r="I6" s="102">
        <v>2</v>
      </c>
      <c r="J6" s="102">
        <v>1</v>
      </c>
      <c r="K6" s="102">
        <v>2</v>
      </c>
      <c r="L6" s="102">
        <v>1</v>
      </c>
      <c r="M6" s="102">
        <v>2</v>
      </c>
      <c r="N6" s="102">
        <v>2</v>
      </c>
      <c r="O6" s="102">
        <v>2</v>
      </c>
      <c r="P6" s="102">
        <v>3</v>
      </c>
      <c r="Q6" s="102">
        <v>3</v>
      </c>
      <c r="R6" s="102">
        <v>2</v>
      </c>
      <c r="S6" s="102">
        <v>2</v>
      </c>
    </row>
    <row r="7" spans="2:19" ht="15.75" customHeight="1">
      <c r="D7" s="100" t="s">
        <v>105</v>
      </c>
      <c r="E7" s="103">
        <v>3</v>
      </c>
      <c r="F7" s="104">
        <v>2</v>
      </c>
      <c r="G7" s="104">
        <v>3</v>
      </c>
      <c r="H7" s="104">
        <v>3</v>
      </c>
      <c r="I7" s="104">
        <v>2</v>
      </c>
      <c r="J7" s="104">
        <v>2</v>
      </c>
      <c r="K7" s="104">
        <v>3</v>
      </c>
      <c r="L7" s="104">
        <v>2</v>
      </c>
      <c r="M7" s="104">
        <v>2</v>
      </c>
      <c r="N7" s="104">
        <v>2</v>
      </c>
      <c r="O7" s="104">
        <v>2</v>
      </c>
      <c r="P7" s="104">
        <v>3</v>
      </c>
      <c r="Q7" s="104">
        <v>3</v>
      </c>
      <c r="R7" s="104">
        <v>2</v>
      </c>
      <c r="S7" s="104">
        <v>2</v>
      </c>
    </row>
    <row r="8" spans="2:19" ht="15.75" customHeight="1">
      <c r="D8" s="100" t="s">
        <v>106</v>
      </c>
      <c r="E8" s="103">
        <v>3</v>
      </c>
      <c r="F8" s="104">
        <v>2</v>
      </c>
      <c r="G8" s="104">
        <v>3</v>
      </c>
      <c r="H8" s="104">
        <v>3</v>
      </c>
      <c r="I8" s="104">
        <v>3</v>
      </c>
      <c r="J8" s="104">
        <v>2</v>
      </c>
      <c r="K8" s="104">
        <v>3</v>
      </c>
      <c r="L8" s="104">
        <v>2</v>
      </c>
      <c r="M8" s="104">
        <v>3</v>
      </c>
      <c r="N8" s="104">
        <v>2</v>
      </c>
      <c r="O8" s="104">
        <v>3</v>
      </c>
      <c r="P8" s="104">
        <v>3</v>
      </c>
      <c r="Q8" s="104">
        <v>3</v>
      </c>
      <c r="R8" s="104">
        <v>3</v>
      </c>
      <c r="S8" s="104">
        <v>3</v>
      </c>
    </row>
    <row r="9" spans="2:19" ht="15.75" customHeight="1">
      <c r="D9" s="100" t="s">
        <v>107</v>
      </c>
      <c r="E9" s="103">
        <v>3</v>
      </c>
      <c r="F9" s="104">
        <v>2</v>
      </c>
      <c r="G9" s="104">
        <v>3</v>
      </c>
      <c r="H9" s="104">
        <v>3</v>
      </c>
      <c r="I9" s="104">
        <v>3</v>
      </c>
      <c r="J9" s="104">
        <v>3</v>
      </c>
      <c r="K9" s="104">
        <v>3</v>
      </c>
      <c r="L9" s="104">
        <v>2</v>
      </c>
      <c r="M9" s="104">
        <v>3</v>
      </c>
      <c r="N9" s="104">
        <v>2</v>
      </c>
      <c r="O9" s="104">
        <v>3</v>
      </c>
      <c r="P9" s="104">
        <v>3</v>
      </c>
      <c r="Q9" s="104">
        <v>3</v>
      </c>
      <c r="R9" s="104">
        <v>3</v>
      </c>
      <c r="S9" s="104">
        <v>3</v>
      </c>
    </row>
    <row r="10" spans="2:19" ht="15.75" customHeight="1">
      <c r="B10" s="85" t="s">
        <v>108</v>
      </c>
      <c r="D10" s="106" t="s">
        <v>109</v>
      </c>
      <c r="E10" s="184">
        <v>3</v>
      </c>
      <c r="F10" s="185">
        <v>1.75</v>
      </c>
      <c r="G10" s="185">
        <v>3</v>
      </c>
      <c r="H10" s="185">
        <v>2.75</v>
      </c>
      <c r="I10" s="185">
        <v>2.5</v>
      </c>
      <c r="J10" s="185">
        <v>2</v>
      </c>
      <c r="K10" s="185">
        <v>2.75</v>
      </c>
      <c r="L10" s="185">
        <v>1.75</v>
      </c>
      <c r="M10" s="185">
        <v>2.5</v>
      </c>
      <c r="N10" s="185">
        <v>2</v>
      </c>
      <c r="O10" s="185">
        <v>2.5</v>
      </c>
      <c r="P10" s="185">
        <v>3</v>
      </c>
      <c r="Q10" s="185">
        <v>3</v>
      </c>
      <c r="R10" s="185">
        <v>2.5</v>
      </c>
      <c r="S10" s="185">
        <v>2.5</v>
      </c>
    </row>
    <row r="11" spans="2:19" ht="14.25" customHeight="1"/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DSEB2!N19</f>
        <v>2.2625000000000002</v>
      </c>
      <c r="D15" s="100" t="s">
        <v>104</v>
      </c>
      <c r="E15" s="108">
        <f t="shared" ref="E15:S15" si="0">($C$15*E6/3)</f>
        <v>2.2625000000000002</v>
      </c>
      <c r="F15" s="108">
        <f t="shared" si="0"/>
        <v>0.75416666666666676</v>
      </c>
      <c r="G15" s="108">
        <f t="shared" si="0"/>
        <v>2.2625000000000002</v>
      </c>
      <c r="H15" s="108">
        <f t="shared" si="0"/>
        <v>1.5083333333333335</v>
      </c>
      <c r="I15" s="108">
        <f t="shared" si="0"/>
        <v>1.5083333333333335</v>
      </c>
      <c r="J15" s="108">
        <f t="shared" si="0"/>
        <v>0.75416666666666676</v>
      </c>
      <c r="K15" s="108">
        <f t="shared" si="0"/>
        <v>1.5083333333333335</v>
      </c>
      <c r="L15" s="108">
        <f t="shared" si="0"/>
        <v>0.75416666666666676</v>
      </c>
      <c r="M15" s="108">
        <f t="shared" si="0"/>
        <v>1.5083333333333335</v>
      </c>
      <c r="N15" s="108">
        <f t="shared" si="0"/>
        <v>1.5083333333333335</v>
      </c>
      <c r="O15" s="108">
        <f t="shared" si="0"/>
        <v>1.5083333333333335</v>
      </c>
      <c r="P15" s="108">
        <f t="shared" si="0"/>
        <v>2.2625000000000002</v>
      </c>
      <c r="Q15" s="108">
        <f t="shared" si="0"/>
        <v>2.2625000000000002</v>
      </c>
      <c r="R15" s="108">
        <f t="shared" si="0"/>
        <v>1.5083333333333335</v>
      </c>
      <c r="S15" s="108">
        <f t="shared" si="0"/>
        <v>1.5083333333333335</v>
      </c>
    </row>
    <row r="16" spans="2:19" ht="15.75" customHeight="1">
      <c r="D16" s="100" t="s">
        <v>105</v>
      </c>
      <c r="E16" s="108">
        <f t="shared" ref="E16:S16" si="1">($C$15*E7/3)</f>
        <v>2.2625000000000002</v>
      </c>
      <c r="F16" s="108">
        <f t="shared" si="1"/>
        <v>1.5083333333333335</v>
      </c>
      <c r="G16" s="108">
        <f t="shared" si="1"/>
        <v>2.2625000000000002</v>
      </c>
      <c r="H16" s="108">
        <f t="shared" si="1"/>
        <v>2.2625000000000002</v>
      </c>
      <c r="I16" s="108">
        <f t="shared" si="1"/>
        <v>1.5083333333333335</v>
      </c>
      <c r="J16" s="108">
        <f t="shared" si="1"/>
        <v>1.5083333333333335</v>
      </c>
      <c r="K16" s="108">
        <f t="shared" si="1"/>
        <v>2.2625000000000002</v>
      </c>
      <c r="L16" s="108">
        <f t="shared" si="1"/>
        <v>1.5083333333333335</v>
      </c>
      <c r="M16" s="108">
        <f t="shared" si="1"/>
        <v>1.5083333333333335</v>
      </c>
      <c r="N16" s="108">
        <f t="shared" si="1"/>
        <v>1.5083333333333335</v>
      </c>
      <c r="O16" s="108">
        <f t="shared" si="1"/>
        <v>1.5083333333333335</v>
      </c>
      <c r="P16" s="108">
        <f t="shared" si="1"/>
        <v>2.2625000000000002</v>
      </c>
      <c r="Q16" s="108">
        <f t="shared" si="1"/>
        <v>2.2625000000000002</v>
      </c>
      <c r="R16" s="108">
        <f t="shared" si="1"/>
        <v>1.5083333333333335</v>
      </c>
      <c r="S16" s="108">
        <f t="shared" si="1"/>
        <v>1.5083333333333335</v>
      </c>
    </row>
    <row r="17" spans="2:19" ht="15.75" customHeight="1">
      <c r="D17" s="100" t="s">
        <v>106</v>
      </c>
      <c r="E17" s="108">
        <f t="shared" ref="E17:S17" si="2">($C$15*E8/3)</f>
        <v>2.2625000000000002</v>
      </c>
      <c r="F17" s="108">
        <f t="shared" si="2"/>
        <v>1.5083333333333335</v>
      </c>
      <c r="G17" s="108">
        <f t="shared" si="2"/>
        <v>2.2625000000000002</v>
      </c>
      <c r="H17" s="108">
        <f t="shared" si="2"/>
        <v>2.2625000000000002</v>
      </c>
      <c r="I17" s="108">
        <f t="shared" si="2"/>
        <v>2.2625000000000002</v>
      </c>
      <c r="J17" s="108">
        <f t="shared" si="2"/>
        <v>1.5083333333333335</v>
      </c>
      <c r="K17" s="108">
        <f t="shared" si="2"/>
        <v>2.2625000000000002</v>
      </c>
      <c r="L17" s="108">
        <f t="shared" si="2"/>
        <v>1.5083333333333335</v>
      </c>
      <c r="M17" s="108">
        <f t="shared" si="2"/>
        <v>2.2625000000000002</v>
      </c>
      <c r="N17" s="108">
        <f t="shared" si="2"/>
        <v>1.5083333333333335</v>
      </c>
      <c r="O17" s="108">
        <f t="shared" si="2"/>
        <v>2.2625000000000002</v>
      </c>
      <c r="P17" s="108">
        <f t="shared" si="2"/>
        <v>2.2625000000000002</v>
      </c>
      <c r="Q17" s="108">
        <f t="shared" si="2"/>
        <v>2.2625000000000002</v>
      </c>
      <c r="R17" s="108">
        <f t="shared" si="2"/>
        <v>2.2625000000000002</v>
      </c>
      <c r="S17" s="108">
        <f t="shared" si="2"/>
        <v>2.2625000000000002</v>
      </c>
    </row>
    <row r="18" spans="2:19" ht="15.75" customHeight="1">
      <c r="D18" s="100" t="s">
        <v>107</v>
      </c>
      <c r="E18" s="108">
        <f t="shared" ref="E18:S18" si="3">($C$15*E9/3)</f>
        <v>2.2625000000000002</v>
      </c>
      <c r="F18" s="108">
        <f t="shared" si="3"/>
        <v>1.5083333333333335</v>
      </c>
      <c r="G18" s="108">
        <f t="shared" si="3"/>
        <v>2.2625000000000002</v>
      </c>
      <c r="H18" s="108">
        <f t="shared" si="3"/>
        <v>2.2625000000000002</v>
      </c>
      <c r="I18" s="108">
        <f t="shared" si="3"/>
        <v>2.2625000000000002</v>
      </c>
      <c r="J18" s="108">
        <f t="shared" si="3"/>
        <v>2.2625000000000002</v>
      </c>
      <c r="K18" s="108">
        <f t="shared" si="3"/>
        <v>2.2625000000000002</v>
      </c>
      <c r="L18" s="108">
        <f t="shared" si="3"/>
        <v>1.5083333333333335</v>
      </c>
      <c r="M18" s="108">
        <f t="shared" si="3"/>
        <v>2.2625000000000002</v>
      </c>
      <c r="N18" s="108">
        <f t="shared" si="3"/>
        <v>1.5083333333333335</v>
      </c>
      <c r="O18" s="108">
        <f t="shared" si="3"/>
        <v>2.2625000000000002</v>
      </c>
      <c r="P18" s="108">
        <f t="shared" si="3"/>
        <v>2.2625000000000002</v>
      </c>
      <c r="Q18" s="108">
        <f t="shared" si="3"/>
        <v>2.2625000000000002</v>
      </c>
      <c r="R18" s="108">
        <f t="shared" si="3"/>
        <v>2.2625000000000002</v>
      </c>
      <c r="S18" s="108">
        <f t="shared" si="3"/>
        <v>2.2625000000000002</v>
      </c>
    </row>
    <row r="19" spans="2:19" ht="15.75" customHeight="1">
      <c r="D19" s="106" t="s">
        <v>109</v>
      </c>
      <c r="E19" s="107">
        <f t="shared" ref="E19:S19" si="4">IFERROR(AVERAGEIF(E15:E18,"&lt;&gt;0",E15:E18),0)</f>
        <v>2.2625000000000002</v>
      </c>
      <c r="F19" s="107">
        <f t="shared" si="4"/>
        <v>1.3197916666666669</v>
      </c>
      <c r="G19" s="107">
        <f t="shared" si="4"/>
        <v>2.2625000000000002</v>
      </c>
      <c r="H19" s="107">
        <f t="shared" si="4"/>
        <v>2.0739583333333336</v>
      </c>
      <c r="I19" s="107">
        <f t="shared" si="4"/>
        <v>1.8854166666666667</v>
      </c>
      <c r="J19" s="107">
        <f t="shared" si="4"/>
        <v>1.5083333333333335</v>
      </c>
      <c r="K19" s="107">
        <f t="shared" si="4"/>
        <v>2.0739583333333336</v>
      </c>
      <c r="L19" s="107">
        <f t="shared" si="4"/>
        <v>1.3197916666666669</v>
      </c>
      <c r="M19" s="107">
        <f t="shared" si="4"/>
        <v>1.8854166666666667</v>
      </c>
      <c r="N19" s="107">
        <f t="shared" si="4"/>
        <v>1.5083333333333335</v>
      </c>
      <c r="O19" s="107">
        <f t="shared" si="4"/>
        <v>1.8854166666666667</v>
      </c>
      <c r="P19" s="107">
        <f t="shared" si="4"/>
        <v>2.2625000000000002</v>
      </c>
      <c r="Q19" s="107">
        <f t="shared" si="4"/>
        <v>2.2625000000000002</v>
      </c>
      <c r="R19" s="107">
        <f t="shared" si="4"/>
        <v>1.8854166666666667</v>
      </c>
      <c r="S19" s="107">
        <f t="shared" si="4"/>
        <v>1.8854166666666667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5">E10</f>
        <v>3</v>
      </c>
      <c r="F22" s="112">
        <f t="shared" si="5"/>
        <v>1.75</v>
      </c>
      <c r="G22" s="112">
        <f t="shared" si="5"/>
        <v>3</v>
      </c>
      <c r="H22" s="112">
        <f t="shared" si="5"/>
        <v>2.75</v>
      </c>
      <c r="I22" s="112">
        <f t="shared" si="5"/>
        <v>2.5</v>
      </c>
      <c r="J22" s="112">
        <f t="shared" si="5"/>
        <v>2</v>
      </c>
      <c r="K22" s="112">
        <f t="shared" si="5"/>
        <v>2.75</v>
      </c>
      <c r="L22" s="112">
        <f t="shared" si="5"/>
        <v>1.75</v>
      </c>
      <c r="M22" s="112">
        <f t="shared" si="5"/>
        <v>2.5</v>
      </c>
      <c r="N22" s="112">
        <f t="shared" si="5"/>
        <v>2</v>
      </c>
      <c r="O22" s="112">
        <f t="shared" si="5"/>
        <v>2.5</v>
      </c>
      <c r="P22" s="112">
        <f t="shared" si="5"/>
        <v>3</v>
      </c>
      <c r="Q22" s="112">
        <f t="shared" si="5"/>
        <v>3</v>
      </c>
      <c r="R22" s="112">
        <f t="shared" si="5"/>
        <v>2.5</v>
      </c>
      <c r="S22" s="112">
        <f t="shared" si="5"/>
        <v>2.5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6">E19</f>
        <v>2.2625000000000002</v>
      </c>
      <c r="F23" s="114">
        <f t="shared" si="6"/>
        <v>1.3197916666666669</v>
      </c>
      <c r="G23" s="114">
        <f t="shared" si="6"/>
        <v>2.2625000000000002</v>
      </c>
      <c r="H23" s="114">
        <f t="shared" si="6"/>
        <v>2.0739583333333336</v>
      </c>
      <c r="I23" s="114">
        <f t="shared" si="6"/>
        <v>1.8854166666666667</v>
      </c>
      <c r="J23" s="114">
        <f t="shared" si="6"/>
        <v>1.5083333333333335</v>
      </c>
      <c r="K23" s="114">
        <f t="shared" si="6"/>
        <v>2.0739583333333336</v>
      </c>
      <c r="L23" s="114">
        <f t="shared" si="6"/>
        <v>1.3197916666666669</v>
      </c>
      <c r="M23" s="114">
        <f t="shared" si="6"/>
        <v>1.8854166666666667</v>
      </c>
      <c r="N23" s="114">
        <f t="shared" si="6"/>
        <v>1.5083333333333335</v>
      </c>
      <c r="O23" s="114">
        <f t="shared" si="6"/>
        <v>1.8854166666666667</v>
      </c>
      <c r="P23" s="114">
        <f t="shared" si="6"/>
        <v>2.2625000000000002</v>
      </c>
      <c r="Q23" s="114">
        <f t="shared" si="6"/>
        <v>2.2625000000000002</v>
      </c>
      <c r="R23" s="114">
        <f t="shared" si="6"/>
        <v>1.8854166666666667</v>
      </c>
      <c r="S23" s="114">
        <f t="shared" si="6"/>
        <v>1.8854166666666667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7">E22-E23</f>
        <v>0.73749999999999982</v>
      </c>
      <c r="F25" s="109">
        <f t="shared" si="7"/>
        <v>0.43020833333333308</v>
      </c>
      <c r="G25" s="109">
        <f t="shared" si="7"/>
        <v>0.73749999999999982</v>
      </c>
      <c r="H25" s="109">
        <f t="shared" si="7"/>
        <v>0.67604166666666643</v>
      </c>
      <c r="I25" s="109">
        <f t="shared" si="7"/>
        <v>0.61458333333333326</v>
      </c>
      <c r="J25" s="109">
        <f t="shared" si="7"/>
        <v>0.49166666666666647</v>
      </c>
      <c r="K25" s="109">
        <f t="shared" si="7"/>
        <v>0.67604166666666643</v>
      </c>
      <c r="L25" s="109">
        <f t="shared" si="7"/>
        <v>0.43020833333333308</v>
      </c>
      <c r="M25" s="109">
        <f t="shared" si="7"/>
        <v>0.61458333333333326</v>
      </c>
      <c r="N25" s="109">
        <f t="shared" si="7"/>
        <v>0.49166666666666647</v>
      </c>
      <c r="O25" s="109">
        <f t="shared" si="7"/>
        <v>0.61458333333333326</v>
      </c>
      <c r="P25" s="109">
        <f t="shared" si="7"/>
        <v>0.73749999999999982</v>
      </c>
      <c r="Q25" s="109">
        <f t="shared" si="7"/>
        <v>0.73749999999999982</v>
      </c>
      <c r="R25" s="109">
        <f t="shared" si="7"/>
        <v>0.61458333333333326</v>
      </c>
      <c r="S25" s="109">
        <f t="shared" si="7"/>
        <v>0.61458333333333326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1000"/>
  <sheetViews>
    <sheetView workbookViewId="0"/>
  </sheetViews>
  <sheetFormatPr defaultColWidth="14.44140625" defaultRowHeight="15" customHeight="1"/>
  <cols>
    <col min="1" max="1" width="8" customWidth="1"/>
    <col min="2" max="2" width="41.88671875" customWidth="1"/>
    <col min="3" max="3" width="11.5546875" customWidth="1"/>
    <col min="4" max="26" width="8" customWidth="1"/>
  </cols>
  <sheetData>
    <row r="1" spans="2:17" ht="14.25" customHeight="1"/>
    <row r="2" spans="2:17" ht="14.25" customHeight="1"/>
    <row r="3" spans="2:17" ht="15" customHeight="1">
      <c r="B3" s="366" t="s">
        <v>181</v>
      </c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32"/>
    </row>
    <row r="4" spans="2:17" ht="14.25" customHeight="1">
      <c r="B4" s="360" t="s">
        <v>182</v>
      </c>
      <c r="C4" s="363" t="s">
        <v>174</v>
      </c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32"/>
      <c r="O4" s="138"/>
      <c r="P4" s="138"/>
      <c r="Q4" s="138"/>
    </row>
    <row r="5" spans="2:17" ht="14.25" customHeight="1">
      <c r="B5" s="330"/>
      <c r="C5" s="139" t="s">
        <v>120</v>
      </c>
      <c r="D5" s="139" t="s">
        <v>121</v>
      </c>
      <c r="E5" s="139" t="s">
        <v>122</v>
      </c>
      <c r="F5" s="139" t="s">
        <v>123</v>
      </c>
      <c r="G5" s="139" t="s">
        <v>124</v>
      </c>
      <c r="H5" s="139" t="s">
        <v>125</v>
      </c>
      <c r="I5" s="139" t="s">
        <v>126</v>
      </c>
      <c r="J5" s="139" t="s">
        <v>127</v>
      </c>
      <c r="K5" s="139" t="s">
        <v>128</v>
      </c>
      <c r="L5" s="139" t="s">
        <v>129</v>
      </c>
      <c r="M5" s="139" t="s">
        <v>130</v>
      </c>
      <c r="N5" s="139" t="s">
        <v>131</v>
      </c>
      <c r="O5" s="139" t="s">
        <v>101</v>
      </c>
      <c r="P5" s="139" t="s">
        <v>102</v>
      </c>
      <c r="Q5" s="139" t="s">
        <v>103</v>
      </c>
    </row>
    <row r="6" spans="2:17" ht="14.25" customHeight="1">
      <c r="B6" s="132" t="s">
        <v>183</v>
      </c>
      <c r="C6" s="132">
        <f>'All courses'!W33</f>
        <v>2.0010283119658121</v>
      </c>
      <c r="D6" s="132">
        <f>'All courses'!X33</f>
        <v>1.3544871794871798</v>
      </c>
      <c r="E6" s="132">
        <f>'All courses'!Y33</f>
        <v>1.704220085470086</v>
      </c>
      <c r="F6" s="132">
        <f>'All courses'!Z33</f>
        <v>1.7576522435897437</v>
      </c>
      <c r="G6" s="132">
        <f>'All courses'!AA33</f>
        <v>1.5821848290598288</v>
      </c>
      <c r="H6" s="132">
        <f>'All courses'!AB33</f>
        <v>1.3627136752136753</v>
      </c>
      <c r="I6" s="132">
        <f>'All courses'!AC33</f>
        <v>1.7835737179487181</v>
      </c>
      <c r="J6" s="132">
        <f>'All courses'!AD33</f>
        <v>1.2511885683760684</v>
      </c>
      <c r="K6" s="132">
        <f>'All courses'!AE33</f>
        <v>1.728178418803419</v>
      </c>
      <c r="L6" s="132">
        <f>'All courses'!AF33</f>
        <v>1.5245192307692312</v>
      </c>
      <c r="M6" s="132">
        <f>'All courses'!AG33</f>
        <v>1.3734375000000001</v>
      </c>
      <c r="N6" s="132">
        <f>'All courses'!AH33</f>
        <v>1.7985977564102571</v>
      </c>
      <c r="O6" s="132">
        <f>'All courses'!AI33</f>
        <v>1.7334134615384615</v>
      </c>
      <c r="P6" s="132">
        <f>'All courses'!AJ33</f>
        <v>1.625721153846154</v>
      </c>
      <c r="Q6" s="132">
        <f>'All courses'!AK33</f>
        <v>1.6627403846153848</v>
      </c>
    </row>
    <row r="7" spans="2:17" ht="14.25" customHeight="1">
      <c r="B7" s="132" t="s">
        <v>184</v>
      </c>
      <c r="C7" s="134">
        <f>'Indirect-attainment'!D12</f>
        <v>3</v>
      </c>
      <c r="D7" s="134">
        <f>'Indirect-attainment'!E12</f>
        <v>2.8400000000000003</v>
      </c>
      <c r="E7" s="134">
        <f>'Indirect-attainment'!F12</f>
        <v>2.9400000000000004</v>
      </c>
      <c r="F7" s="134">
        <f>'Indirect-attainment'!G12</f>
        <v>2.8</v>
      </c>
      <c r="G7" s="134">
        <f>'Indirect-attainment'!H12</f>
        <v>2.94</v>
      </c>
      <c r="H7" s="134">
        <f>'Indirect-attainment'!I12</f>
        <v>2.68</v>
      </c>
      <c r="I7" s="134">
        <f>'Indirect-attainment'!J12</f>
        <v>2.6</v>
      </c>
      <c r="J7" s="134">
        <f>'Indirect-attainment'!K12</f>
        <v>2.62</v>
      </c>
      <c r="K7" s="134">
        <f>'Indirect-attainment'!L12</f>
        <v>2.78</v>
      </c>
      <c r="L7" s="134">
        <f>'Indirect-attainment'!M12</f>
        <v>2.8199999999999994</v>
      </c>
      <c r="M7" s="134">
        <f>'Indirect-attainment'!N12</f>
        <v>2.56</v>
      </c>
      <c r="N7" s="134">
        <f>'Indirect-attainment'!O12</f>
        <v>2.7</v>
      </c>
      <c r="O7" s="134">
        <f>'Indirect-attainment'!P12</f>
        <v>2.16</v>
      </c>
      <c r="P7" s="134">
        <f>'Indirect-attainment'!Q12</f>
        <v>2.1799999999999997</v>
      </c>
      <c r="Q7" s="134">
        <f>'Indirect-attainment'!R12</f>
        <v>2.2399999999999998</v>
      </c>
    </row>
    <row r="8" spans="2:17" ht="26.25" customHeight="1">
      <c r="B8" s="132" t="s">
        <v>185</v>
      </c>
      <c r="C8" s="131">
        <f t="shared" ref="C8:Q8" si="0">(C6*0.8+C7*0.2)</f>
        <v>2.2008226495726499</v>
      </c>
      <c r="D8" s="131">
        <f t="shared" si="0"/>
        <v>1.651589743589744</v>
      </c>
      <c r="E8" s="131">
        <f t="shared" si="0"/>
        <v>1.951376068376069</v>
      </c>
      <c r="F8" s="131">
        <f t="shared" si="0"/>
        <v>1.9661217948717948</v>
      </c>
      <c r="G8" s="131">
        <f t="shared" si="0"/>
        <v>1.8537478632478632</v>
      </c>
      <c r="H8" s="131">
        <f t="shared" si="0"/>
        <v>1.6261709401709403</v>
      </c>
      <c r="I8" s="131">
        <f t="shared" si="0"/>
        <v>1.9468589743589746</v>
      </c>
      <c r="J8" s="131">
        <f t="shared" si="0"/>
        <v>1.5249508547008548</v>
      </c>
      <c r="K8" s="131">
        <f t="shared" si="0"/>
        <v>1.9385427350427351</v>
      </c>
      <c r="L8" s="131">
        <f t="shared" si="0"/>
        <v>1.783615384615385</v>
      </c>
      <c r="M8" s="131">
        <f t="shared" si="0"/>
        <v>1.6107500000000001</v>
      </c>
      <c r="N8" s="131">
        <f t="shared" si="0"/>
        <v>1.9788782051282059</v>
      </c>
      <c r="O8" s="131">
        <f t="shared" si="0"/>
        <v>1.8187307692307693</v>
      </c>
      <c r="P8" s="131">
        <f t="shared" si="0"/>
        <v>1.7365769230769232</v>
      </c>
      <c r="Q8" s="131">
        <f t="shared" si="0"/>
        <v>1.7781923076923078</v>
      </c>
    </row>
    <row r="9" spans="2:17" ht="14.25" customHeight="1">
      <c r="B9" s="132"/>
      <c r="C9" s="140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9"/>
      <c r="P9" s="139"/>
      <c r="Q9" s="139"/>
    </row>
    <row r="10" spans="2:17" ht="14.25" customHeight="1"/>
    <row r="11" spans="2:17" ht="14.25" customHeight="1"/>
    <row r="12" spans="2:17" ht="14.25" customHeight="1"/>
    <row r="13" spans="2:17" ht="14.25" customHeight="1"/>
    <row r="14" spans="2:17" ht="14.25" customHeight="1"/>
    <row r="15" spans="2:17" ht="14.25" customHeight="1"/>
    <row r="16" spans="2:17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">
    <mergeCell ref="B3:Q3"/>
    <mergeCell ref="B4:B5"/>
    <mergeCell ref="C4:N4"/>
  </mergeCells>
  <pageMargins left="0.7" right="0.7" top="0.75" bottom="0.75" header="0" footer="0"/>
  <pageSetup paperSize="9" scale="8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007"/>
  <sheetViews>
    <sheetView workbookViewId="0"/>
  </sheetViews>
  <sheetFormatPr defaultColWidth="14.44140625" defaultRowHeight="15" customHeight="1"/>
  <cols>
    <col min="1" max="1" width="9.109375" customWidth="1"/>
    <col min="2" max="2" width="16.44140625" customWidth="1"/>
    <col min="3" max="3" width="19.5546875" customWidth="1"/>
    <col min="4" max="4" width="15.88671875" customWidth="1"/>
    <col min="5" max="5" width="18.33203125" customWidth="1"/>
    <col min="6" max="6" width="12.44140625" customWidth="1"/>
    <col min="7" max="7" width="11.6640625" customWidth="1"/>
    <col min="8" max="8" width="12.44140625" customWidth="1"/>
    <col min="9" max="9" width="7" customWidth="1"/>
    <col min="10" max="10" width="12" customWidth="1"/>
    <col min="11" max="11" width="13.33203125" customWidth="1"/>
    <col min="12" max="12" width="8" customWidth="1"/>
    <col min="13" max="13" width="12.33203125" customWidth="1"/>
    <col min="14" max="14" width="6.5546875" customWidth="1"/>
    <col min="15" max="15" width="11.109375" customWidth="1"/>
    <col min="16" max="16" width="5.109375" customWidth="1"/>
    <col min="17" max="18" width="6" customWidth="1"/>
    <col min="19" max="19" width="6.5546875" customWidth="1"/>
    <col min="20" max="20" width="5.6640625" customWidth="1"/>
    <col min="21" max="25" width="8" customWidth="1"/>
  </cols>
  <sheetData>
    <row r="1" spans="1:25" ht="15" customHeight="1">
      <c r="A1" s="8"/>
      <c r="B1" s="141"/>
      <c r="C1" s="142" t="s">
        <v>133</v>
      </c>
      <c r="D1" s="378" t="s">
        <v>186</v>
      </c>
      <c r="E1" s="340"/>
      <c r="F1" s="340"/>
      <c r="G1" s="340"/>
      <c r="H1" s="340"/>
      <c r="I1" s="332"/>
      <c r="J1" s="13"/>
      <c r="K1" s="13"/>
      <c r="L1" s="13"/>
      <c r="M1" s="6"/>
      <c r="N1" s="6"/>
      <c r="O1" s="6"/>
      <c r="P1" s="6"/>
      <c r="Q1" s="6"/>
      <c r="R1" s="7"/>
      <c r="S1" s="7"/>
      <c r="T1" s="7"/>
      <c r="U1" s="8"/>
      <c r="V1" s="8"/>
      <c r="W1" s="8"/>
      <c r="X1" s="8"/>
      <c r="Y1" s="8"/>
    </row>
    <row r="2" spans="1:25" ht="15" customHeight="1">
      <c r="A2" s="8"/>
      <c r="B2" s="143"/>
      <c r="C2" s="142" t="s">
        <v>187</v>
      </c>
      <c r="D2" s="144"/>
      <c r="E2" s="379" t="s">
        <v>4</v>
      </c>
      <c r="F2" s="340"/>
      <c r="G2" s="340"/>
      <c r="H2" s="332"/>
      <c r="I2" s="144"/>
      <c r="J2" s="13"/>
      <c r="K2" s="13"/>
      <c r="L2" s="13"/>
      <c r="M2" s="11"/>
      <c r="N2" s="11"/>
      <c r="O2" s="11"/>
      <c r="P2" s="11"/>
      <c r="Q2" s="12"/>
      <c r="R2" s="13"/>
      <c r="S2" s="13"/>
      <c r="T2" s="13"/>
      <c r="U2" s="8"/>
      <c r="V2" s="8"/>
      <c r="W2" s="8"/>
      <c r="X2" s="8"/>
      <c r="Y2" s="8"/>
    </row>
    <row r="3" spans="1:25" ht="15" customHeight="1">
      <c r="A3" s="8"/>
      <c r="B3" s="145"/>
      <c r="C3" s="142" t="s">
        <v>188</v>
      </c>
      <c r="D3" s="144"/>
      <c r="E3" s="380" t="s">
        <v>7</v>
      </c>
      <c r="F3" s="340"/>
      <c r="G3" s="340"/>
      <c r="H3" s="332"/>
      <c r="I3" s="144"/>
      <c r="J3" s="13"/>
      <c r="K3" s="13"/>
      <c r="L3" s="13"/>
      <c r="M3" s="11"/>
      <c r="N3" s="11"/>
      <c r="O3" s="11"/>
      <c r="P3" s="11"/>
      <c r="Q3" s="12"/>
      <c r="R3" s="13"/>
      <c r="S3" s="13"/>
      <c r="T3" s="13"/>
      <c r="U3" s="8"/>
      <c r="V3" s="8"/>
      <c r="W3" s="8"/>
      <c r="X3" s="8"/>
      <c r="Y3" s="8"/>
    </row>
    <row r="4" spans="1:25" ht="15" customHeight="1">
      <c r="A4" s="8"/>
      <c r="B4" s="143"/>
      <c r="C4" s="142" t="s">
        <v>9</v>
      </c>
      <c r="D4" s="144"/>
      <c r="E4" s="381" t="s">
        <v>10</v>
      </c>
      <c r="F4" s="340"/>
      <c r="G4" s="340"/>
      <c r="H4" s="332"/>
      <c r="I4" s="144"/>
      <c r="J4" s="8"/>
      <c r="K4" s="8"/>
      <c r="L4" s="8"/>
      <c r="M4" s="11"/>
      <c r="N4" s="11"/>
      <c r="O4" s="11"/>
      <c r="P4" s="11"/>
      <c r="Q4" s="12"/>
      <c r="R4" s="13"/>
      <c r="S4" s="13"/>
      <c r="T4" s="13"/>
      <c r="U4" s="8"/>
      <c r="V4" s="8"/>
      <c r="W4" s="8"/>
      <c r="X4" s="8"/>
      <c r="Y4" s="8"/>
    </row>
    <row r="5" spans="1:25" ht="12.75" customHeight="1">
      <c r="A5" s="8"/>
      <c r="B5" s="146"/>
      <c r="C5" s="142">
        <v>6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5" customHeight="1">
      <c r="A6" s="8"/>
      <c r="B6" s="147"/>
      <c r="C6" s="14" t="s">
        <v>13</v>
      </c>
      <c r="D6" s="148"/>
      <c r="E6" s="148"/>
      <c r="F6" s="148"/>
      <c r="G6" s="148"/>
      <c r="H6" s="148"/>
      <c r="I6" s="16"/>
      <c r="J6" s="16"/>
      <c r="K6" s="16"/>
      <c r="L6" s="16" t="str">
        <f>IFERROR(SUM(L1:L5)/COUNT(L1:L5),"")</f>
        <v/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4.5" customHeight="1">
      <c r="A7" s="8"/>
      <c r="B7" s="149"/>
      <c r="C7" s="150"/>
      <c r="D7" s="151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8"/>
      <c r="V7" s="8"/>
      <c r="W7" s="8"/>
      <c r="X7" s="8"/>
      <c r="Y7" s="8"/>
    </row>
    <row r="8" spans="1:25" ht="15" customHeight="1">
      <c r="A8" s="8"/>
      <c r="B8" s="382"/>
      <c r="C8" s="332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4.25" customHeight="1">
      <c r="A9" s="8"/>
      <c r="B9" s="143"/>
      <c r="C9" s="152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4.25" customHeight="1">
      <c r="A10" s="8"/>
      <c r="B10" s="143"/>
      <c r="C10" s="152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2.75" customHeight="1">
      <c r="A11" s="8"/>
      <c r="B11" s="143"/>
      <c r="C11" s="152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3" customHeight="1">
      <c r="A12" s="8"/>
      <c r="B12" s="149"/>
      <c r="C12" s="150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2" hidden="1" customHeight="1">
      <c r="A13" s="23"/>
      <c r="B13" s="149"/>
      <c r="C13" s="150"/>
      <c r="D13" s="149"/>
      <c r="E13" s="153"/>
      <c r="F13" s="371"/>
      <c r="G13" s="332"/>
      <c r="H13" s="371"/>
      <c r="I13" s="332"/>
      <c r="J13" s="154"/>
      <c r="K13" s="154"/>
      <c r="L13" s="154"/>
      <c r="M13" s="154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</row>
    <row r="14" spans="1:25" ht="33" customHeight="1">
      <c r="A14" s="8"/>
      <c r="B14" s="373"/>
      <c r="C14" s="332"/>
      <c r="D14" s="75"/>
      <c r="E14" s="155"/>
      <c r="F14" s="155"/>
      <c r="G14" s="155"/>
      <c r="H14" s="155"/>
      <c r="I14" s="155"/>
      <c r="J14" s="154"/>
      <c r="K14" s="154"/>
      <c r="L14" s="154"/>
      <c r="M14" s="154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57" customHeight="1">
      <c r="A15" s="33"/>
      <c r="B15" s="373"/>
      <c r="C15" s="332"/>
      <c r="D15" s="33"/>
      <c r="E15" s="156"/>
      <c r="F15" s="157"/>
      <c r="G15" s="158"/>
      <c r="H15" s="159"/>
      <c r="I15" s="159"/>
      <c r="J15" s="160"/>
      <c r="K15" s="160"/>
      <c r="L15" s="160"/>
      <c r="M15" s="160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</row>
    <row r="16" spans="1:25" ht="72" customHeight="1">
      <c r="A16" s="35"/>
      <c r="B16" s="373"/>
      <c r="C16" s="332"/>
      <c r="D16" s="374" t="s">
        <v>18</v>
      </c>
      <c r="E16" s="342"/>
      <c r="F16" s="342"/>
      <c r="G16" s="342"/>
      <c r="H16" s="342"/>
      <c r="I16" s="342"/>
      <c r="J16" s="343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</row>
    <row r="17" spans="1:25" ht="12" customHeight="1">
      <c r="A17" s="35"/>
      <c r="B17" s="375"/>
      <c r="C17" s="332"/>
      <c r="D17" s="376" t="s">
        <v>20</v>
      </c>
      <c r="E17" s="346"/>
      <c r="F17" s="346"/>
      <c r="G17" s="347"/>
      <c r="H17" s="377" t="s">
        <v>21</v>
      </c>
      <c r="I17" s="349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</row>
    <row r="18" spans="1:25" ht="49.5" customHeight="1">
      <c r="A18" s="35" t="s">
        <v>22</v>
      </c>
      <c r="B18" s="161" t="s">
        <v>23</v>
      </c>
      <c r="C18" s="162" t="s">
        <v>24</v>
      </c>
      <c r="D18" s="163" t="s">
        <v>25</v>
      </c>
      <c r="E18" s="163" t="s">
        <v>189</v>
      </c>
      <c r="F18" s="163" t="s">
        <v>27</v>
      </c>
      <c r="G18" s="163" t="s">
        <v>28</v>
      </c>
      <c r="H18" s="33">
        <v>100</v>
      </c>
      <c r="I18" s="33" t="s">
        <v>29</v>
      </c>
      <c r="J18" s="33" t="s">
        <v>30</v>
      </c>
      <c r="K18" s="33" t="s">
        <v>31</v>
      </c>
      <c r="L18" s="33" t="s">
        <v>32</v>
      </c>
      <c r="M18" s="33" t="s">
        <v>33</v>
      </c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</row>
    <row r="19" spans="1:25" ht="17.25" customHeight="1">
      <c r="A19" s="57">
        <v>1</v>
      </c>
      <c r="B19" s="43" t="s">
        <v>34</v>
      </c>
      <c r="C19" s="43" t="s">
        <v>35</v>
      </c>
      <c r="D19" s="164" t="s">
        <v>26</v>
      </c>
      <c r="E19" s="164" t="s">
        <v>26</v>
      </c>
      <c r="F19" s="164" t="s">
        <v>26</v>
      </c>
      <c r="G19" s="164" t="s">
        <v>26</v>
      </c>
      <c r="H19" s="164">
        <v>96</v>
      </c>
      <c r="I19" s="164">
        <f t="shared" ref="I19:I27" si="0">(H19/100)*100</f>
        <v>96</v>
      </c>
      <c r="J19" s="164" t="str">
        <f t="shared" ref="J19:J39" si="1">IF(I19&lt;=0,"",IF((I19&gt;=60),"Y","N"))</f>
        <v>Y</v>
      </c>
      <c r="K19" s="372">
        <f>(D44+E44+F44+G44)/4</f>
        <v>3</v>
      </c>
      <c r="L19" s="372">
        <f>J44</f>
        <v>3</v>
      </c>
      <c r="M19" s="165">
        <f>(K19*0.35+L19*0.65)</f>
        <v>3</v>
      </c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</row>
    <row r="20" spans="1:25" ht="15" customHeight="1">
      <c r="A20" s="57">
        <v>2</v>
      </c>
      <c r="B20" s="46" t="s">
        <v>36</v>
      </c>
      <c r="C20" s="46" t="s">
        <v>37</v>
      </c>
      <c r="D20" s="164" t="s">
        <v>26</v>
      </c>
      <c r="E20" s="164" t="s">
        <v>26</v>
      </c>
      <c r="F20" s="164" t="s">
        <v>26</v>
      </c>
      <c r="G20" s="164" t="s">
        <v>26</v>
      </c>
      <c r="H20" s="164">
        <v>95</v>
      </c>
      <c r="I20" s="164">
        <f t="shared" si="0"/>
        <v>95</v>
      </c>
      <c r="J20" s="164" t="str">
        <f t="shared" si="1"/>
        <v>Y</v>
      </c>
      <c r="K20" s="329"/>
      <c r="L20" s="329"/>
      <c r="M20" s="166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</row>
    <row r="21" spans="1:25" ht="17.25" customHeight="1">
      <c r="A21" s="57">
        <v>3</v>
      </c>
      <c r="B21" s="43" t="s">
        <v>38</v>
      </c>
      <c r="C21" s="43" t="s">
        <v>39</v>
      </c>
      <c r="D21" s="164" t="s">
        <v>26</v>
      </c>
      <c r="E21" s="164" t="s">
        <v>26</v>
      </c>
      <c r="F21" s="164" t="s">
        <v>26</v>
      </c>
      <c r="G21" s="164" t="s">
        <v>26</v>
      </c>
      <c r="H21" s="164">
        <v>94</v>
      </c>
      <c r="I21" s="164">
        <f t="shared" si="0"/>
        <v>94</v>
      </c>
      <c r="J21" s="164" t="str">
        <f t="shared" si="1"/>
        <v>Y</v>
      </c>
      <c r="K21" s="329"/>
      <c r="L21" s="329"/>
      <c r="M21" s="166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</row>
    <row r="22" spans="1:25" ht="12.75" customHeight="1">
      <c r="A22" s="57">
        <v>4</v>
      </c>
      <c r="B22" s="46" t="s">
        <v>40</v>
      </c>
      <c r="C22" s="46" t="s">
        <v>41</v>
      </c>
      <c r="D22" s="164" t="s">
        <v>26</v>
      </c>
      <c r="E22" s="164" t="s">
        <v>26</v>
      </c>
      <c r="F22" s="164" t="s">
        <v>26</v>
      </c>
      <c r="G22" s="164" t="s">
        <v>26</v>
      </c>
      <c r="H22" s="164">
        <v>94</v>
      </c>
      <c r="I22" s="164">
        <f t="shared" si="0"/>
        <v>94</v>
      </c>
      <c r="J22" s="164" t="str">
        <f t="shared" si="1"/>
        <v>Y</v>
      </c>
      <c r="K22" s="329"/>
      <c r="L22" s="329"/>
      <c r="M22" s="166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</row>
    <row r="23" spans="1:25" ht="13.5" customHeight="1">
      <c r="A23" s="57">
        <v>5</v>
      </c>
      <c r="B23" s="46" t="s">
        <v>42</v>
      </c>
      <c r="C23" s="46" t="s">
        <v>43</v>
      </c>
      <c r="D23" s="160" t="s">
        <v>26</v>
      </c>
      <c r="E23" s="160" t="s">
        <v>26</v>
      </c>
      <c r="F23" s="160" t="s">
        <v>26</v>
      </c>
      <c r="G23" s="160" t="s">
        <v>26</v>
      </c>
      <c r="H23" s="160">
        <v>97</v>
      </c>
      <c r="I23" s="164">
        <f t="shared" si="0"/>
        <v>97</v>
      </c>
      <c r="J23" s="164" t="str">
        <f t="shared" si="1"/>
        <v>Y</v>
      </c>
      <c r="K23" s="329"/>
      <c r="L23" s="329"/>
      <c r="M23" s="166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3.5" customHeight="1">
      <c r="A24" s="57">
        <v>6</v>
      </c>
      <c r="B24" s="43" t="s">
        <v>44</v>
      </c>
      <c r="C24" s="43" t="s">
        <v>45</v>
      </c>
      <c r="D24" s="160" t="s">
        <v>26</v>
      </c>
      <c r="E24" s="160" t="s">
        <v>26</v>
      </c>
      <c r="F24" s="160" t="s">
        <v>26</v>
      </c>
      <c r="G24" s="160" t="s">
        <v>26</v>
      </c>
      <c r="H24" s="160">
        <v>95</v>
      </c>
      <c r="I24" s="164">
        <f t="shared" si="0"/>
        <v>95</v>
      </c>
      <c r="J24" s="164" t="str">
        <f t="shared" si="1"/>
        <v>Y</v>
      </c>
      <c r="K24" s="329"/>
      <c r="L24" s="329"/>
      <c r="M24" s="166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3.5" customHeight="1">
      <c r="A25" s="57">
        <v>7</v>
      </c>
      <c r="B25" s="46" t="s">
        <v>46</v>
      </c>
      <c r="C25" s="46" t="s">
        <v>47</v>
      </c>
      <c r="D25" s="160" t="s">
        <v>26</v>
      </c>
      <c r="E25" s="160" t="s">
        <v>26</v>
      </c>
      <c r="F25" s="160" t="s">
        <v>26</v>
      </c>
      <c r="G25" s="160" t="s">
        <v>26</v>
      </c>
      <c r="H25" s="160">
        <v>94</v>
      </c>
      <c r="I25" s="164">
        <f t="shared" si="0"/>
        <v>94</v>
      </c>
      <c r="J25" s="164" t="str">
        <f t="shared" si="1"/>
        <v>Y</v>
      </c>
      <c r="K25" s="329"/>
      <c r="L25" s="329"/>
      <c r="M25" s="166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3.5" customHeight="1">
      <c r="A26" s="57">
        <v>8</v>
      </c>
      <c r="B26" s="43" t="s">
        <v>48</v>
      </c>
      <c r="C26" s="43" t="s">
        <v>49</v>
      </c>
      <c r="D26" s="160" t="s">
        <v>26</v>
      </c>
      <c r="E26" s="160" t="s">
        <v>26</v>
      </c>
      <c r="F26" s="160" t="s">
        <v>26</v>
      </c>
      <c r="G26" s="160" t="s">
        <v>26</v>
      </c>
      <c r="H26" s="160">
        <v>95</v>
      </c>
      <c r="I26" s="164">
        <f t="shared" si="0"/>
        <v>95</v>
      </c>
      <c r="J26" s="164" t="str">
        <f t="shared" si="1"/>
        <v>Y</v>
      </c>
      <c r="K26" s="329"/>
      <c r="L26" s="329"/>
      <c r="M26" s="166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3.5" customHeight="1">
      <c r="A27" s="57">
        <v>9</v>
      </c>
      <c r="B27" s="46" t="s">
        <v>50</v>
      </c>
      <c r="C27" s="46" t="s">
        <v>51</v>
      </c>
      <c r="D27" s="160" t="s">
        <v>26</v>
      </c>
      <c r="E27" s="160" t="s">
        <v>26</v>
      </c>
      <c r="F27" s="160" t="s">
        <v>26</v>
      </c>
      <c r="G27" s="160" t="s">
        <v>26</v>
      </c>
      <c r="H27" s="160">
        <v>97</v>
      </c>
      <c r="I27" s="164">
        <f t="shared" si="0"/>
        <v>97</v>
      </c>
      <c r="J27" s="164" t="str">
        <f t="shared" si="1"/>
        <v>Y</v>
      </c>
      <c r="K27" s="329"/>
      <c r="L27" s="329"/>
      <c r="M27" s="166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.5" customHeight="1">
      <c r="A28" s="57">
        <v>10</v>
      </c>
      <c r="B28" s="43" t="s">
        <v>52</v>
      </c>
      <c r="C28" s="43" t="s">
        <v>53</v>
      </c>
      <c r="D28" s="160" t="s">
        <v>26</v>
      </c>
      <c r="E28" s="160" t="s">
        <v>26</v>
      </c>
      <c r="F28" s="160" t="s">
        <v>26</v>
      </c>
      <c r="G28" s="160" t="s">
        <v>26</v>
      </c>
      <c r="H28" s="160">
        <v>95</v>
      </c>
      <c r="I28" s="160">
        <v>95</v>
      </c>
      <c r="J28" s="164" t="str">
        <f t="shared" si="1"/>
        <v>Y</v>
      </c>
      <c r="K28" s="329"/>
      <c r="L28" s="329"/>
      <c r="M28" s="166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3.5" customHeight="1">
      <c r="A29" s="57">
        <v>11</v>
      </c>
      <c r="B29" s="46" t="s">
        <v>54</v>
      </c>
      <c r="C29" s="46" t="s">
        <v>55</v>
      </c>
      <c r="D29" s="160" t="s">
        <v>26</v>
      </c>
      <c r="E29" s="160" t="s">
        <v>26</v>
      </c>
      <c r="F29" s="160" t="s">
        <v>26</v>
      </c>
      <c r="G29" s="160" t="s">
        <v>26</v>
      </c>
      <c r="H29" s="160">
        <v>97</v>
      </c>
      <c r="I29" s="160">
        <v>97</v>
      </c>
      <c r="J29" s="164" t="str">
        <f t="shared" si="1"/>
        <v>Y</v>
      </c>
      <c r="K29" s="329"/>
      <c r="L29" s="329"/>
      <c r="M29" s="166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3.5" customHeight="1">
      <c r="A30" s="57">
        <v>12</v>
      </c>
      <c r="B30" s="43" t="s">
        <v>56</v>
      </c>
      <c r="C30" s="43" t="s">
        <v>57</v>
      </c>
      <c r="D30" s="160" t="s">
        <v>26</v>
      </c>
      <c r="E30" s="160" t="s">
        <v>26</v>
      </c>
      <c r="F30" s="160" t="s">
        <v>26</v>
      </c>
      <c r="G30" s="160" t="s">
        <v>26</v>
      </c>
      <c r="H30" s="160">
        <v>95</v>
      </c>
      <c r="I30" s="160">
        <v>95</v>
      </c>
      <c r="J30" s="164" t="str">
        <f t="shared" si="1"/>
        <v>Y</v>
      </c>
      <c r="K30" s="329"/>
      <c r="L30" s="329"/>
      <c r="M30" s="16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3.5" customHeight="1">
      <c r="A31" s="57">
        <v>13</v>
      </c>
      <c r="B31" s="46" t="s">
        <v>58</v>
      </c>
      <c r="C31" s="46" t="s">
        <v>59</v>
      </c>
      <c r="D31" s="160" t="s">
        <v>26</v>
      </c>
      <c r="E31" s="160" t="s">
        <v>26</v>
      </c>
      <c r="F31" s="160" t="s">
        <v>26</v>
      </c>
      <c r="G31" s="160" t="s">
        <v>26</v>
      </c>
      <c r="H31" s="160">
        <v>97</v>
      </c>
      <c r="I31" s="160">
        <v>97</v>
      </c>
      <c r="J31" s="164" t="str">
        <f t="shared" si="1"/>
        <v>Y</v>
      </c>
      <c r="K31" s="329"/>
      <c r="L31" s="329"/>
      <c r="M31" s="166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3.5" customHeight="1">
      <c r="A32" s="57">
        <v>14</v>
      </c>
      <c r="B32" s="43" t="s">
        <v>60</v>
      </c>
      <c r="C32" s="43" t="s">
        <v>61</v>
      </c>
      <c r="D32" s="160" t="s">
        <v>26</v>
      </c>
      <c r="E32" s="160" t="s">
        <v>26</v>
      </c>
      <c r="F32" s="160" t="s">
        <v>26</v>
      </c>
      <c r="G32" s="160" t="s">
        <v>26</v>
      </c>
      <c r="H32" s="160">
        <v>98</v>
      </c>
      <c r="I32" s="160">
        <v>98</v>
      </c>
      <c r="J32" s="164" t="str">
        <f t="shared" si="1"/>
        <v>Y</v>
      </c>
      <c r="K32" s="329"/>
      <c r="L32" s="329"/>
      <c r="M32" s="166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3.5" customHeight="1">
      <c r="A33" s="57">
        <v>15</v>
      </c>
      <c r="B33" s="46" t="s">
        <v>62</v>
      </c>
      <c r="C33" s="46" t="s">
        <v>63</v>
      </c>
      <c r="D33" s="160" t="s">
        <v>26</v>
      </c>
      <c r="E33" s="160" t="s">
        <v>26</v>
      </c>
      <c r="F33" s="160" t="s">
        <v>26</v>
      </c>
      <c r="G33" s="160" t="s">
        <v>26</v>
      </c>
      <c r="H33" s="160">
        <v>96</v>
      </c>
      <c r="I33" s="160">
        <v>96</v>
      </c>
      <c r="J33" s="164" t="str">
        <f t="shared" si="1"/>
        <v>Y</v>
      </c>
      <c r="K33" s="329"/>
      <c r="L33" s="329"/>
      <c r="M33" s="166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1:25" ht="13.5" customHeight="1">
      <c r="A34" s="57">
        <v>16</v>
      </c>
      <c r="B34" s="43" t="s">
        <v>64</v>
      </c>
      <c r="C34" s="43" t="s">
        <v>65</v>
      </c>
      <c r="D34" s="160" t="s">
        <v>26</v>
      </c>
      <c r="E34" s="160" t="s">
        <v>26</v>
      </c>
      <c r="F34" s="160" t="s">
        <v>26</v>
      </c>
      <c r="G34" s="160" t="s">
        <v>26</v>
      </c>
      <c r="H34" s="160">
        <v>87</v>
      </c>
      <c r="I34" s="160">
        <v>87</v>
      </c>
      <c r="J34" s="164" t="str">
        <f t="shared" si="1"/>
        <v>Y</v>
      </c>
      <c r="K34" s="329"/>
      <c r="L34" s="329"/>
      <c r="M34" s="16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3.5" customHeight="1">
      <c r="A35" s="57">
        <v>17</v>
      </c>
      <c r="B35" s="46" t="s">
        <v>66</v>
      </c>
      <c r="C35" s="46" t="s">
        <v>67</v>
      </c>
      <c r="D35" s="160" t="s">
        <v>26</v>
      </c>
      <c r="E35" s="160" t="s">
        <v>26</v>
      </c>
      <c r="F35" s="160" t="s">
        <v>26</v>
      </c>
      <c r="G35" s="160" t="s">
        <v>26</v>
      </c>
      <c r="H35" s="160">
        <v>95</v>
      </c>
      <c r="I35" s="160">
        <v>95</v>
      </c>
      <c r="J35" s="164" t="str">
        <f t="shared" si="1"/>
        <v>Y</v>
      </c>
      <c r="K35" s="329"/>
      <c r="L35" s="329"/>
      <c r="M35" s="16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1:25" ht="13.5" customHeight="1">
      <c r="A36" s="57">
        <v>18</v>
      </c>
      <c r="B36" s="43" t="s">
        <v>68</v>
      </c>
      <c r="C36" s="43" t="s">
        <v>69</v>
      </c>
      <c r="D36" s="160" t="s">
        <v>26</v>
      </c>
      <c r="E36" s="160" t="s">
        <v>26</v>
      </c>
      <c r="F36" s="160" t="s">
        <v>26</v>
      </c>
      <c r="G36" s="160" t="s">
        <v>26</v>
      </c>
      <c r="H36" s="160">
        <v>97</v>
      </c>
      <c r="I36" s="160">
        <v>97</v>
      </c>
      <c r="J36" s="164" t="str">
        <f t="shared" si="1"/>
        <v>Y</v>
      </c>
      <c r="K36" s="329"/>
      <c r="L36" s="329"/>
      <c r="M36" s="16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1:25" ht="13.5" customHeight="1">
      <c r="A37" s="57">
        <v>19</v>
      </c>
      <c r="B37" s="46" t="s">
        <v>70</v>
      </c>
      <c r="C37" s="46" t="s">
        <v>71</v>
      </c>
      <c r="D37" s="160" t="s">
        <v>26</v>
      </c>
      <c r="E37" s="160" t="s">
        <v>26</v>
      </c>
      <c r="F37" s="160" t="s">
        <v>26</v>
      </c>
      <c r="G37" s="160" t="s">
        <v>26</v>
      </c>
      <c r="H37" s="160">
        <v>92</v>
      </c>
      <c r="I37" s="160">
        <v>92</v>
      </c>
      <c r="J37" s="164" t="str">
        <f t="shared" si="1"/>
        <v>Y</v>
      </c>
      <c r="K37" s="329"/>
      <c r="L37" s="329"/>
      <c r="M37" s="166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1:25" ht="13.5" customHeight="1">
      <c r="A38" s="57">
        <v>20</v>
      </c>
      <c r="B38" s="43" t="s">
        <v>72</v>
      </c>
      <c r="C38" s="43" t="s">
        <v>73</v>
      </c>
      <c r="D38" s="160" t="s">
        <v>26</v>
      </c>
      <c r="E38" s="160" t="s">
        <v>26</v>
      </c>
      <c r="F38" s="160" t="s">
        <v>26</v>
      </c>
      <c r="G38" s="160" t="s">
        <v>26</v>
      </c>
      <c r="H38" s="160">
        <v>92</v>
      </c>
      <c r="I38" s="160">
        <v>92</v>
      </c>
      <c r="J38" s="164" t="str">
        <f t="shared" si="1"/>
        <v>Y</v>
      </c>
      <c r="K38" s="329"/>
      <c r="L38" s="329"/>
      <c r="M38" s="166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3.5" customHeight="1">
      <c r="A39" s="57">
        <v>21</v>
      </c>
      <c r="B39" s="46" t="s">
        <v>74</v>
      </c>
      <c r="C39" s="46" t="s">
        <v>75</v>
      </c>
      <c r="D39" s="160" t="s">
        <v>26</v>
      </c>
      <c r="E39" s="160" t="s">
        <v>26</v>
      </c>
      <c r="F39" s="160" t="s">
        <v>26</v>
      </c>
      <c r="G39" s="160" t="s">
        <v>26</v>
      </c>
      <c r="H39" s="160">
        <v>95</v>
      </c>
      <c r="I39" s="160">
        <v>95</v>
      </c>
      <c r="J39" s="164" t="str">
        <f t="shared" si="1"/>
        <v>Y</v>
      </c>
      <c r="K39" s="329"/>
      <c r="L39" s="329"/>
      <c r="M39" s="166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15.5" customHeight="1">
      <c r="A40" s="167" t="s">
        <v>190</v>
      </c>
      <c r="B40" s="46">
        <v>21</v>
      </c>
      <c r="C40" s="46"/>
      <c r="D40" s="160">
        <f t="shared" ref="D40:G40" si="2">COUNTIF(D19:D39,"Y")</f>
        <v>21</v>
      </c>
      <c r="E40" s="160">
        <f t="shared" si="2"/>
        <v>21</v>
      </c>
      <c r="F40" s="160">
        <f t="shared" si="2"/>
        <v>21</v>
      </c>
      <c r="G40" s="160">
        <f t="shared" si="2"/>
        <v>21</v>
      </c>
      <c r="H40" s="160"/>
      <c r="I40" s="160"/>
      <c r="J40" s="160">
        <f>COUNTIF(J19:J39,"Y")</f>
        <v>21</v>
      </c>
      <c r="K40" s="329"/>
      <c r="L40" s="329"/>
      <c r="M40" s="166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87.75" customHeight="1">
      <c r="A41" s="168" t="s">
        <v>77</v>
      </c>
      <c r="B41" s="46">
        <v>21</v>
      </c>
      <c r="C41" s="46"/>
      <c r="D41" s="160">
        <f>(D40/B41)*100</f>
        <v>100</v>
      </c>
      <c r="E41" s="160">
        <f>(E40/B41)*100</f>
        <v>100</v>
      </c>
      <c r="F41" s="160">
        <f>(F40/B41)*100</f>
        <v>100</v>
      </c>
      <c r="G41" s="160">
        <f>(G40/B41)*100</f>
        <v>100</v>
      </c>
      <c r="H41" s="160"/>
      <c r="I41" s="160"/>
      <c r="J41" s="160">
        <f>(J40/B41)*100</f>
        <v>100</v>
      </c>
      <c r="K41" s="329"/>
      <c r="L41" s="329"/>
      <c r="M41" s="166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39.75" customHeight="1">
      <c r="A42" s="57"/>
      <c r="B42" s="43"/>
      <c r="C42" s="43"/>
      <c r="D42" s="160" t="str">
        <f t="shared" ref="D42:J42" si="3">IF(D41&lt;=0,"",IF((D41&gt;=60),"Attained","Not-Attained"))</f>
        <v>Attained</v>
      </c>
      <c r="E42" s="160" t="str">
        <f t="shared" si="3"/>
        <v>Attained</v>
      </c>
      <c r="F42" s="160" t="str">
        <f t="shared" si="3"/>
        <v>Attained</v>
      </c>
      <c r="G42" s="160" t="str">
        <f t="shared" si="3"/>
        <v>Attained</v>
      </c>
      <c r="H42" s="160" t="str">
        <f t="shared" si="3"/>
        <v/>
      </c>
      <c r="I42" s="160" t="str">
        <f t="shared" si="3"/>
        <v/>
      </c>
      <c r="J42" s="160" t="str">
        <f t="shared" si="3"/>
        <v>Attained</v>
      </c>
      <c r="K42" s="329"/>
      <c r="L42" s="329"/>
      <c r="M42" s="166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2" customHeight="1">
      <c r="A43" s="57"/>
      <c r="B43" s="46"/>
      <c r="C43" s="46"/>
      <c r="D43" s="160"/>
      <c r="E43" s="160"/>
      <c r="F43" s="160"/>
      <c r="G43" s="160"/>
      <c r="H43" s="160"/>
      <c r="I43" s="160"/>
      <c r="J43" s="160"/>
      <c r="K43" s="329"/>
      <c r="L43" s="329"/>
      <c r="M43" s="166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2" customHeight="1">
      <c r="A44" s="57"/>
      <c r="B44" s="43"/>
      <c r="C44" s="43"/>
      <c r="D44" s="169">
        <v>3</v>
      </c>
      <c r="E44" s="169">
        <v>3</v>
      </c>
      <c r="F44" s="169">
        <v>3</v>
      </c>
      <c r="G44" s="169">
        <v>3</v>
      </c>
      <c r="H44" s="160"/>
      <c r="I44" s="160"/>
      <c r="J44" s="169">
        <v>3</v>
      </c>
      <c r="K44" s="330"/>
      <c r="L44" s="330"/>
      <c r="M44" s="170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2" customHeight="1">
      <c r="A45" s="57"/>
      <c r="B45" s="46"/>
      <c r="C45" s="46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2" customHeight="1">
      <c r="A46" s="57"/>
      <c r="B46" s="58"/>
      <c r="C46" s="59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2" customHeight="1">
      <c r="A47" s="57"/>
      <c r="B47" s="58"/>
      <c r="C47" s="59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2" customHeight="1">
      <c r="A48" s="57"/>
      <c r="B48" s="58"/>
      <c r="C48" s="59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2" customHeight="1">
      <c r="A49" s="57"/>
      <c r="B49" s="58"/>
      <c r="C49" s="60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2" customHeight="1">
      <c r="A50" s="57"/>
      <c r="B50" s="58"/>
      <c r="C50" s="59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2" customHeight="1">
      <c r="A51" s="57"/>
      <c r="B51" s="58"/>
      <c r="C51" s="59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2" customHeight="1">
      <c r="A52" s="57"/>
      <c r="B52" s="58"/>
      <c r="C52" s="59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2.75" customHeight="1">
      <c r="A53" s="57"/>
      <c r="B53" s="61"/>
      <c r="C53" s="61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2.75" customHeight="1">
      <c r="A54" s="57"/>
      <c r="B54" s="61"/>
      <c r="C54" s="61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2.75" customHeight="1">
      <c r="A55" s="57"/>
      <c r="B55" s="61"/>
      <c r="C55" s="61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2.75" customHeight="1">
      <c r="A56" s="57"/>
      <c r="B56" s="61"/>
      <c r="C56" s="61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2.75" customHeight="1">
      <c r="A57" s="57"/>
      <c r="B57" s="61"/>
      <c r="C57" s="61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customHeight="1">
      <c r="A58" s="57"/>
      <c r="B58" s="61"/>
      <c r="C58" s="61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customHeight="1">
      <c r="A59" s="57"/>
      <c r="B59" s="61"/>
      <c r="C59" s="61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customHeight="1">
      <c r="A60" s="57"/>
      <c r="B60" s="61"/>
      <c r="C60" s="61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customHeight="1">
      <c r="A61" s="57"/>
      <c r="B61" s="61"/>
      <c r="C61" s="61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customHeight="1">
      <c r="A62" s="57"/>
      <c r="B62" s="61"/>
      <c r="C62" s="61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customHeight="1">
      <c r="A63" s="57"/>
      <c r="B63" s="61"/>
      <c r="C63" s="61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ht="12.75" customHeight="1">
      <c r="A64" s="57"/>
      <c r="B64" s="61"/>
      <c r="C64" s="61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customHeight="1">
      <c r="A65" s="57"/>
      <c r="B65" s="61"/>
      <c r="C65" s="61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ht="12.75" customHeight="1">
      <c r="A66" s="57"/>
      <c r="B66" s="61"/>
      <c r="C66" s="61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ht="12.75" customHeight="1">
      <c r="A67" s="57"/>
      <c r="B67" s="61"/>
      <c r="C67" s="61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ht="12.75" customHeight="1">
      <c r="A68" s="57"/>
      <c r="B68" s="61"/>
      <c r="C68" s="61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customHeight="1">
      <c r="A69" s="57"/>
      <c r="B69" s="61"/>
      <c r="C69" s="61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customHeight="1">
      <c r="A70" s="57"/>
      <c r="B70" s="61"/>
      <c r="C70" s="61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customHeight="1">
      <c r="A71" s="57"/>
      <c r="B71" s="61"/>
      <c r="C71" s="61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customHeight="1">
      <c r="A72" s="57"/>
      <c r="B72" s="61"/>
      <c r="C72" s="61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customHeight="1">
      <c r="A73" s="57"/>
      <c r="B73" s="61"/>
      <c r="C73" s="61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customHeight="1">
      <c r="A74" s="57"/>
      <c r="B74" s="61"/>
      <c r="C74" s="61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customHeight="1">
      <c r="A75" s="57"/>
      <c r="B75" s="61"/>
      <c r="C75" s="61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customHeight="1">
      <c r="A76" s="57"/>
      <c r="B76" s="61"/>
      <c r="C76" s="61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customHeight="1">
      <c r="A77" s="57"/>
      <c r="B77" s="61"/>
      <c r="C77" s="61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customHeight="1">
      <c r="A78" s="57"/>
      <c r="B78" s="61"/>
      <c r="C78" s="61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customHeight="1">
      <c r="A79" s="57"/>
      <c r="B79" s="61"/>
      <c r="C79" s="61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customHeight="1">
      <c r="A80" s="57"/>
      <c r="B80" s="61"/>
      <c r="C80" s="61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customHeight="1">
      <c r="A81" s="57"/>
      <c r="B81" s="61"/>
      <c r="C81" s="61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customHeight="1">
      <c r="A82" s="57"/>
      <c r="B82" s="61"/>
      <c r="C82" s="61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customHeight="1">
      <c r="A83" s="57"/>
      <c r="B83" s="61"/>
      <c r="C83" s="61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customHeight="1">
      <c r="A84" s="57"/>
      <c r="B84" s="61"/>
      <c r="C84" s="61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customHeight="1">
      <c r="A85" s="57"/>
      <c r="B85" s="61"/>
      <c r="C85" s="61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customHeight="1">
      <c r="A86" s="57"/>
      <c r="B86" s="61"/>
      <c r="C86" s="61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customHeight="1">
      <c r="A87" s="57"/>
      <c r="B87" s="61"/>
      <c r="C87" s="61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customHeight="1">
      <c r="A88" s="57"/>
      <c r="B88" s="61"/>
      <c r="C88" s="61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customHeight="1">
      <c r="A89" s="57"/>
      <c r="B89" s="61"/>
      <c r="C89" s="61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customHeight="1">
      <c r="A90" s="57"/>
      <c r="B90" s="61"/>
      <c r="C90" s="61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customHeight="1">
      <c r="A91" s="57"/>
      <c r="B91" s="61"/>
      <c r="C91" s="61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customHeight="1">
      <c r="A92" s="57"/>
      <c r="B92" s="61"/>
      <c r="C92" s="61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customHeight="1">
      <c r="A93" s="57"/>
      <c r="B93" s="61"/>
      <c r="C93" s="61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12.75" customHeight="1">
      <c r="A94" s="57"/>
      <c r="B94" s="61"/>
      <c r="C94" s="61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customHeight="1">
      <c r="A95" s="57"/>
      <c r="B95" s="61"/>
      <c r="C95" s="61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ht="12.75" customHeight="1">
      <c r="A96" s="57"/>
      <c r="B96" s="61"/>
      <c r="C96" s="61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12.75" customHeight="1">
      <c r="A97" s="57"/>
      <c r="B97" s="61"/>
      <c r="C97" s="61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ht="12.75" customHeight="1">
      <c r="A98" s="57"/>
      <c r="B98" s="61"/>
      <c r="C98" s="61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4.25" customHeight="1">
      <c r="A99" s="57"/>
      <c r="B99" s="61"/>
      <c r="C99" s="61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4.25" customHeight="1">
      <c r="A100" s="57"/>
      <c r="B100" s="61"/>
      <c r="C100" s="61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4.25" customHeight="1">
      <c r="A101" s="57"/>
      <c r="B101" s="61"/>
      <c r="C101" s="61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4.25" customHeight="1">
      <c r="A102" s="57"/>
      <c r="B102" s="61"/>
      <c r="C102" s="61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4.25" customHeight="1">
      <c r="A103" s="57"/>
      <c r="B103" s="61"/>
      <c r="C103" s="61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4.25" customHeight="1">
      <c r="A104" s="57"/>
      <c r="B104" s="61"/>
      <c r="C104" s="61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4.25" customHeight="1">
      <c r="A105" s="57"/>
      <c r="B105" s="61"/>
      <c r="C105" s="61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4.25" customHeight="1">
      <c r="A106" s="57"/>
      <c r="B106" s="61"/>
      <c r="C106" s="61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4.25" customHeight="1">
      <c r="A107" s="57"/>
      <c r="B107" s="61"/>
      <c r="C107" s="61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4.25" customHeight="1">
      <c r="A108" s="57"/>
      <c r="B108" s="61"/>
      <c r="C108" s="61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4.25" customHeight="1">
      <c r="A109" s="57"/>
      <c r="B109" s="61"/>
      <c r="C109" s="61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4.25" customHeight="1">
      <c r="A110" s="57"/>
      <c r="B110" s="61"/>
      <c r="C110" s="61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4.25" customHeight="1">
      <c r="A111" s="57"/>
      <c r="B111" s="61"/>
      <c r="C111" s="61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4.25" customHeight="1">
      <c r="A112" s="57"/>
      <c r="B112" s="61"/>
      <c r="C112" s="6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4.25" customHeight="1">
      <c r="A113" s="57"/>
      <c r="B113" s="61"/>
      <c r="C113" s="61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4.25" customHeight="1">
      <c r="A114" s="57"/>
      <c r="B114" s="61"/>
      <c r="C114" s="61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4.25" customHeight="1">
      <c r="A115" s="57"/>
      <c r="B115" s="61"/>
      <c r="C115" s="61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4.25" customHeight="1">
      <c r="A116" s="57"/>
      <c r="B116" s="61"/>
      <c r="C116" s="61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customHeight="1">
      <c r="A117" s="57"/>
      <c r="B117" s="61"/>
      <c r="C117" s="61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3.5" customHeight="1">
      <c r="A118" s="62"/>
      <c r="B118" s="63"/>
      <c r="C118" s="6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3.5" customHeight="1">
      <c r="A119" s="62"/>
      <c r="B119" s="63"/>
      <c r="C119" s="64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3.5" customHeight="1">
      <c r="A120" s="62"/>
      <c r="B120" s="63"/>
      <c r="C120" s="64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3.5" customHeight="1">
      <c r="A121" s="62"/>
      <c r="B121" s="63"/>
      <c r="C121" s="64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3.5" customHeight="1">
      <c r="A122" s="62"/>
      <c r="B122" s="63"/>
      <c r="C122" s="64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3.5" customHeight="1">
      <c r="A123" s="62"/>
      <c r="B123" s="63"/>
      <c r="C123" s="65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ht="13.5" customHeight="1">
      <c r="A124" s="62"/>
      <c r="B124" s="63"/>
      <c r="C124" s="64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3.5" customHeight="1">
      <c r="A125" s="62"/>
      <c r="B125" s="63"/>
      <c r="C125" s="64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3.5" customHeight="1">
      <c r="A126" s="62"/>
      <c r="B126" s="63"/>
      <c r="C126" s="65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3.5" customHeight="1">
      <c r="A127" s="62"/>
      <c r="B127" s="63"/>
      <c r="C127" s="64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3.5" customHeight="1">
      <c r="A128" s="62"/>
      <c r="B128" s="63"/>
      <c r="C128" s="65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3.5" customHeight="1">
      <c r="A129" s="62"/>
      <c r="B129" s="63"/>
      <c r="C129" s="65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3.5" customHeight="1">
      <c r="A130" s="62"/>
      <c r="B130" s="66"/>
      <c r="C130" s="67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3.5" customHeight="1">
      <c r="A131" s="62"/>
      <c r="B131" s="63"/>
      <c r="C131" s="64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3.5" customHeight="1">
      <c r="A132" s="62"/>
      <c r="B132" s="63"/>
      <c r="C132" s="64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3.5" customHeight="1">
      <c r="A133" s="62"/>
      <c r="B133" s="63"/>
      <c r="C133" s="64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3.5" customHeight="1">
      <c r="A134" s="62"/>
      <c r="B134" s="63"/>
      <c r="C134" s="64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3.5" customHeight="1">
      <c r="A135" s="62"/>
      <c r="B135" s="63"/>
      <c r="C135" s="64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3.5" customHeight="1">
      <c r="A136" s="62"/>
      <c r="B136" s="63"/>
      <c r="C136" s="64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3.5" customHeight="1">
      <c r="A137" s="62"/>
      <c r="B137" s="63"/>
      <c r="C137" s="65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3.5" customHeight="1">
      <c r="A138" s="62"/>
      <c r="B138" s="63"/>
      <c r="C138" s="64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3.5" customHeight="1">
      <c r="A139" s="62"/>
      <c r="B139" s="63"/>
      <c r="C139" s="64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3.5" customHeight="1">
      <c r="A140" s="62"/>
      <c r="B140" s="63"/>
      <c r="C140" s="64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3.5" customHeight="1">
      <c r="A141" s="62"/>
      <c r="B141" s="63"/>
      <c r="C141" s="65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customHeight="1">
      <c r="A142" s="68"/>
      <c r="B142" s="70"/>
      <c r="C142" s="71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customHeight="1">
      <c r="A143" s="68"/>
      <c r="B143" s="70"/>
      <c r="C143" s="71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customHeight="1">
      <c r="A144" s="68"/>
      <c r="B144" s="70"/>
      <c r="C144" s="71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customHeight="1">
      <c r="A145" s="68"/>
      <c r="B145" s="70"/>
      <c r="C145" s="71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customHeight="1">
      <c r="A146" s="68"/>
      <c r="B146" s="70"/>
      <c r="C146" s="71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customHeight="1">
      <c r="A147" s="68"/>
      <c r="B147" s="70"/>
      <c r="C147" s="71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customHeight="1">
      <c r="A148" s="68"/>
      <c r="B148" s="70"/>
      <c r="C148" s="71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customHeight="1">
      <c r="A149" s="68"/>
      <c r="B149" s="70"/>
      <c r="C149" s="71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customHeight="1">
      <c r="A150" s="68"/>
      <c r="B150" s="70"/>
      <c r="C150" s="71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customHeight="1">
      <c r="A151" s="68"/>
      <c r="B151" s="70"/>
      <c r="C151" s="71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customHeight="1">
      <c r="A152" s="68"/>
      <c r="B152" s="72"/>
      <c r="C152" s="73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customHeight="1">
      <c r="A153" s="68"/>
      <c r="B153" s="72"/>
      <c r="C153" s="73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ht="12.75" customHeight="1">
      <c r="A154" s="68"/>
      <c r="B154" s="72"/>
      <c r="C154" s="73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customHeight="1">
      <c r="A155" s="68"/>
      <c r="B155" s="72"/>
      <c r="C155" s="73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customHeight="1">
      <c r="A156" s="68">
        <v>146</v>
      </c>
      <c r="B156" s="72"/>
      <c r="C156" s="73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customHeight="1">
      <c r="A157" s="68">
        <v>147</v>
      </c>
      <c r="B157" s="72"/>
      <c r="C157" s="73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customHeight="1">
      <c r="A158" s="68">
        <v>148</v>
      </c>
      <c r="B158" s="72"/>
      <c r="C158" s="73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customHeight="1">
      <c r="A159" s="68">
        <v>149</v>
      </c>
      <c r="B159" s="72"/>
      <c r="C159" s="73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customHeight="1">
      <c r="A160" s="68">
        <v>150</v>
      </c>
      <c r="B160" s="72"/>
      <c r="C160" s="73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customHeight="1">
      <c r="A161" s="68">
        <v>151</v>
      </c>
      <c r="B161" s="72"/>
      <c r="C161" s="73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customHeight="1">
      <c r="A162" s="68">
        <v>152</v>
      </c>
      <c r="B162" s="72"/>
      <c r="C162" s="73"/>
      <c r="D162" s="7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6.5" customHeight="1">
      <c r="A163" s="68">
        <v>153</v>
      </c>
      <c r="B163" s="72"/>
      <c r="C163" s="73"/>
      <c r="D163" s="7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80.25" customHeight="1">
      <c r="A164" s="76"/>
      <c r="B164" s="171"/>
      <c r="C164" s="77">
        <f>COUNTA(C19:C163)</f>
        <v>21</v>
      </c>
      <c r="D164" s="78" t="s">
        <v>80</v>
      </c>
      <c r="E164" s="79" t="e">
        <f>COUNTIF(#REF!,"3")</f>
        <v>#REF!</v>
      </c>
      <c r="F164" s="79" t="s">
        <v>81</v>
      </c>
      <c r="G164" s="78" t="e">
        <f>COUNTIF(#REF!,"2")</f>
        <v>#REF!</v>
      </c>
      <c r="H164" s="79" t="s">
        <v>82</v>
      </c>
      <c r="I164" s="78" t="e">
        <f>COUNTIF(#REF!,"1")</f>
        <v>#REF!</v>
      </c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spans="1:25" ht="72" customHeight="1">
      <c r="A165" s="80"/>
      <c r="B165" s="167"/>
      <c r="C165" s="77" t="e">
        <f>COUNTIF(#REF!,"&gt;0")</f>
        <v>#REF!</v>
      </c>
      <c r="D165" s="81" t="s">
        <v>78</v>
      </c>
      <c r="E165" s="82" t="e">
        <f>E164/C165*100</f>
        <v>#REF!</v>
      </c>
      <c r="F165" s="83" t="s">
        <v>83</v>
      </c>
      <c r="G165" s="82" t="e">
        <f>G164/C165*100</f>
        <v>#REF!</v>
      </c>
      <c r="H165" s="83" t="s">
        <v>84</v>
      </c>
      <c r="I165" s="82" t="e">
        <f>I164/C165*100</f>
        <v>#REF!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21" customHeight="1">
      <c r="A166" s="8"/>
      <c r="B166" s="75"/>
      <c r="C166" s="84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customHeight="1">
      <c r="A167" s="8"/>
      <c r="B167" s="75"/>
      <c r="C167" s="84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customHeight="1">
      <c r="A168" s="8"/>
      <c r="B168" s="75"/>
      <c r="C168" s="84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customHeight="1">
      <c r="A169" s="8"/>
      <c r="B169" s="75"/>
      <c r="C169" s="84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customHeight="1">
      <c r="A170" s="8"/>
      <c r="B170" s="75"/>
      <c r="C170" s="84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customHeight="1">
      <c r="A171" s="8"/>
      <c r="B171" s="75"/>
      <c r="C171" s="84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customHeight="1">
      <c r="A172" s="8"/>
      <c r="B172" s="75"/>
      <c r="C172" s="84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customHeight="1">
      <c r="A173" s="8"/>
      <c r="B173" s="75"/>
      <c r="C173" s="84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customHeight="1">
      <c r="A174" s="8"/>
      <c r="B174" s="75"/>
      <c r="C174" s="84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customHeight="1">
      <c r="A175" s="8"/>
      <c r="B175" s="75"/>
      <c r="C175" s="84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customHeight="1">
      <c r="A176" s="8"/>
      <c r="B176" s="75"/>
      <c r="C176" s="84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customHeight="1">
      <c r="A177" s="8"/>
      <c r="B177" s="75"/>
      <c r="C177" s="84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customHeight="1">
      <c r="A178" s="8"/>
      <c r="B178" s="75"/>
      <c r="C178" s="84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customHeight="1">
      <c r="A179" s="8"/>
      <c r="B179" s="75"/>
      <c r="C179" s="84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customHeight="1">
      <c r="A180" s="8"/>
      <c r="B180" s="75"/>
      <c r="C180" s="84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customHeight="1">
      <c r="A181" s="8"/>
      <c r="B181" s="75"/>
      <c r="C181" s="84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customHeight="1">
      <c r="A182" s="8"/>
      <c r="B182" s="75"/>
      <c r="C182" s="84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customHeight="1">
      <c r="A183" s="8"/>
      <c r="B183" s="75"/>
      <c r="C183" s="84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customHeight="1">
      <c r="A184" s="8"/>
      <c r="B184" s="75"/>
      <c r="C184" s="84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customHeight="1">
      <c r="A185" s="8"/>
      <c r="B185" s="75"/>
      <c r="C185" s="84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customHeight="1">
      <c r="A186" s="8"/>
      <c r="B186" s="75"/>
      <c r="C186" s="84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customHeight="1">
      <c r="A187" s="8"/>
      <c r="B187" s="75"/>
      <c r="C187" s="84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customHeight="1">
      <c r="A188" s="8"/>
      <c r="B188" s="75"/>
      <c r="C188" s="84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customHeight="1">
      <c r="A189" s="8"/>
      <c r="B189" s="75"/>
      <c r="C189" s="84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customHeight="1">
      <c r="A190" s="8"/>
      <c r="B190" s="75"/>
      <c r="C190" s="84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customHeight="1">
      <c r="A191" s="8"/>
      <c r="B191" s="75"/>
      <c r="C191" s="84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customHeight="1">
      <c r="A192" s="8"/>
      <c r="B192" s="75"/>
      <c r="C192" s="84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customHeight="1">
      <c r="A193" s="8"/>
      <c r="B193" s="75"/>
      <c r="C193" s="84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customHeight="1">
      <c r="A194" s="8"/>
      <c r="B194" s="75"/>
      <c r="C194" s="84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customHeight="1">
      <c r="A195" s="8"/>
      <c r="B195" s="75"/>
      <c r="C195" s="84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customHeight="1">
      <c r="A196" s="8"/>
      <c r="B196" s="75"/>
      <c r="C196" s="84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customHeight="1">
      <c r="A197" s="8"/>
      <c r="B197" s="75"/>
      <c r="C197" s="84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customHeight="1">
      <c r="A198" s="8"/>
      <c r="B198" s="75"/>
      <c r="C198" s="84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customHeight="1">
      <c r="A199" s="8"/>
      <c r="B199" s="75"/>
      <c r="C199" s="84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customHeight="1">
      <c r="A200" s="8"/>
      <c r="B200" s="75"/>
      <c r="C200" s="84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customHeight="1">
      <c r="A201" s="8"/>
      <c r="B201" s="75"/>
      <c r="C201" s="84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customHeight="1">
      <c r="A202" s="8"/>
      <c r="B202" s="75"/>
      <c r="C202" s="84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customHeight="1">
      <c r="A203" s="8"/>
      <c r="B203" s="75"/>
      <c r="C203" s="84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customHeight="1">
      <c r="A204" s="8"/>
      <c r="B204" s="75"/>
      <c r="C204" s="84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customHeight="1">
      <c r="A205" s="8"/>
      <c r="B205" s="75"/>
      <c r="C205" s="84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customHeight="1">
      <c r="A206" s="8"/>
      <c r="B206" s="75"/>
      <c r="C206" s="84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customHeight="1">
      <c r="A207" s="8"/>
      <c r="B207" s="75"/>
      <c r="C207" s="84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customHeight="1">
      <c r="A208" s="8"/>
      <c r="B208" s="75"/>
      <c r="C208" s="84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customHeight="1">
      <c r="A209" s="8"/>
      <c r="B209" s="75"/>
      <c r="C209" s="84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customHeight="1">
      <c r="A210" s="8"/>
      <c r="B210" s="75"/>
      <c r="C210" s="84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customHeight="1">
      <c r="A211" s="8"/>
      <c r="B211" s="75"/>
      <c r="C211" s="84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customHeight="1">
      <c r="A212" s="8"/>
      <c r="B212" s="75"/>
      <c r="C212" s="84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customHeight="1">
      <c r="A213" s="8"/>
      <c r="B213" s="75"/>
      <c r="C213" s="84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customHeight="1">
      <c r="A214" s="8"/>
      <c r="B214" s="75"/>
      <c r="C214" s="84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customHeight="1">
      <c r="A215" s="8"/>
      <c r="B215" s="75"/>
      <c r="C215" s="84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customHeight="1">
      <c r="A216" s="8"/>
      <c r="B216" s="75"/>
      <c r="C216" s="84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customHeight="1">
      <c r="A217" s="8"/>
      <c r="B217" s="75"/>
      <c r="C217" s="84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customHeight="1">
      <c r="A218" s="8"/>
      <c r="B218" s="75"/>
      <c r="C218" s="84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customHeight="1">
      <c r="A219" s="8"/>
      <c r="B219" s="75"/>
      <c r="C219" s="84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customHeight="1">
      <c r="A220" s="8"/>
      <c r="B220" s="75"/>
      <c r="C220" s="84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customHeight="1">
      <c r="A221" s="8"/>
      <c r="B221" s="75"/>
      <c r="C221" s="84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customHeight="1">
      <c r="A222" s="8"/>
      <c r="B222" s="75"/>
      <c r="C222" s="84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customHeight="1">
      <c r="A223" s="8"/>
      <c r="B223" s="75"/>
      <c r="C223" s="8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customHeight="1">
      <c r="A224" s="8"/>
      <c r="B224" s="75"/>
      <c r="C224" s="8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customHeight="1">
      <c r="A225" s="8"/>
      <c r="B225" s="75"/>
      <c r="C225" s="8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customHeight="1">
      <c r="A226" s="8"/>
      <c r="B226" s="75"/>
      <c r="C226" s="8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customHeight="1">
      <c r="A227" s="8"/>
      <c r="B227" s="75"/>
      <c r="C227" s="8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customHeight="1">
      <c r="A228" s="8"/>
      <c r="B228" s="75"/>
      <c r="C228" s="8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customHeight="1">
      <c r="A229" s="8"/>
      <c r="B229" s="75"/>
      <c r="C229" s="8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customHeight="1">
      <c r="A230" s="8"/>
      <c r="B230" s="75"/>
      <c r="C230" s="8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customHeight="1">
      <c r="A231" s="8"/>
      <c r="B231" s="75"/>
      <c r="C231" s="8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customHeight="1">
      <c r="A232" s="8"/>
      <c r="B232" s="75"/>
      <c r="C232" s="8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customHeight="1">
      <c r="A233" s="8"/>
      <c r="B233" s="75"/>
      <c r="C233" s="8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customHeight="1">
      <c r="A234" s="8"/>
      <c r="B234" s="75"/>
      <c r="C234" s="8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customHeight="1">
      <c r="A235" s="8"/>
      <c r="B235" s="75"/>
      <c r="C235" s="8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customHeight="1">
      <c r="A236" s="8"/>
      <c r="B236" s="75"/>
      <c r="C236" s="8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customHeight="1">
      <c r="A237" s="8"/>
      <c r="B237" s="75"/>
      <c r="C237" s="8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customHeight="1">
      <c r="A238" s="8"/>
      <c r="B238" s="75"/>
      <c r="C238" s="8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customHeight="1">
      <c r="A239" s="8"/>
      <c r="B239" s="75"/>
      <c r="C239" s="8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customHeight="1">
      <c r="A240" s="8"/>
      <c r="B240" s="75"/>
      <c r="C240" s="8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customHeight="1">
      <c r="A241" s="8"/>
      <c r="B241" s="75"/>
      <c r="C241" s="8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customHeight="1">
      <c r="A242" s="8"/>
      <c r="B242" s="75"/>
      <c r="C242" s="8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customHeight="1">
      <c r="A243" s="8"/>
      <c r="B243" s="75"/>
      <c r="C243" s="8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customHeight="1">
      <c r="A244" s="8"/>
      <c r="B244" s="75"/>
      <c r="C244" s="8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customHeight="1">
      <c r="A245" s="8"/>
      <c r="B245" s="75"/>
      <c r="C245" s="8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customHeight="1">
      <c r="A246" s="8"/>
      <c r="B246" s="75"/>
      <c r="C246" s="8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customHeight="1">
      <c r="A247" s="8"/>
      <c r="B247" s="75"/>
      <c r="C247" s="8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customHeight="1">
      <c r="A248" s="8"/>
      <c r="B248" s="75"/>
      <c r="C248" s="8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customHeight="1">
      <c r="A249" s="8"/>
      <c r="B249" s="75"/>
      <c r="C249" s="8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customHeight="1">
      <c r="A250" s="8"/>
      <c r="B250" s="75"/>
      <c r="C250" s="8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customHeight="1">
      <c r="A251" s="8"/>
      <c r="B251" s="75"/>
      <c r="C251" s="8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customHeight="1">
      <c r="A252" s="8"/>
      <c r="B252" s="75"/>
      <c r="C252" s="8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customHeight="1">
      <c r="A253" s="8"/>
      <c r="B253" s="75"/>
      <c r="C253" s="8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customHeight="1">
      <c r="A254" s="8"/>
      <c r="B254" s="75"/>
      <c r="C254" s="8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customHeight="1">
      <c r="A255" s="8"/>
      <c r="B255" s="75"/>
      <c r="C255" s="8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customHeight="1">
      <c r="A256" s="8"/>
      <c r="B256" s="75"/>
      <c r="C256" s="8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customHeight="1">
      <c r="A257" s="8"/>
      <c r="B257" s="75"/>
      <c r="C257" s="8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customHeight="1">
      <c r="A258" s="8"/>
      <c r="B258" s="75"/>
      <c r="C258" s="8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customHeight="1">
      <c r="A259" s="8"/>
      <c r="B259" s="75"/>
      <c r="C259" s="8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customHeight="1">
      <c r="A260" s="8"/>
      <c r="B260" s="75"/>
      <c r="C260" s="8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customHeight="1">
      <c r="A261" s="8"/>
      <c r="B261" s="75"/>
      <c r="C261" s="8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customHeight="1">
      <c r="A262" s="8"/>
      <c r="B262" s="75"/>
      <c r="C262" s="8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customHeight="1">
      <c r="A263" s="8"/>
      <c r="B263" s="75"/>
      <c r="C263" s="8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customHeight="1">
      <c r="A264" s="8"/>
      <c r="B264" s="75"/>
      <c r="C264" s="8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customHeight="1">
      <c r="A265" s="8"/>
      <c r="B265" s="75"/>
      <c r="C265" s="8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customHeight="1">
      <c r="A266" s="8"/>
      <c r="B266" s="75"/>
      <c r="C266" s="8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customHeight="1">
      <c r="A267" s="8"/>
      <c r="B267" s="75"/>
      <c r="C267" s="8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customHeight="1">
      <c r="A268" s="8"/>
      <c r="B268" s="75"/>
      <c r="C268" s="8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customHeight="1">
      <c r="A269" s="8"/>
      <c r="B269" s="75"/>
      <c r="C269" s="8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customHeight="1">
      <c r="A270" s="8"/>
      <c r="B270" s="75"/>
      <c r="C270" s="8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customHeight="1">
      <c r="A271" s="8"/>
      <c r="B271" s="75"/>
      <c r="C271" s="8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customHeight="1">
      <c r="A272" s="8"/>
      <c r="B272" s="75"/>
      <c r="C272" s="8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customHeight="1">
      <c r="A273" s="8"/>
      <c r="B273" s="75"/>
      <c r="C273" s="8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customHeight="1">
      <c r="A274" s="8"/>
      <c r="B274" s="75"/>
      <c r="C274" s="8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customHeight="1">
      <c r="A275" s="8"/>
      <c r="B275" s="75"/>
      <c r="C275" s="8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customHeight="1">
      <c r="A276" s="8"/>
      <c r="B276" s="75"/>
      <c r="C276" s="8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customHeight="1">
      <c r="A277" s="8"/>
      <c r="B277" s="75"/>
      <c r="C277" s="8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customHeight="1">
      <c r="A278" s="8"/>
      <c r="B278" s="75"/>
      <c r="C278" s="8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customHeight="1">
      <c r="A279" s="8"/>
      <c r="B279" s="75"/>
      <c r="C279" s="8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customHeight="1">
      <c r="A280" s="8"/>
      <c r="B280" s="75"/>
      <c r="C280" s="8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customHeight="1">
      <c r="A281" s="8"/>
      <c r="B281" s="75"/>
      <c r="C281" s="8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customHeight="1">
      <c r="A282" s="8"/>
      <c r="B282" s="75"/>
      <c r="C282" s="8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customHeight="1">
      <c r="A283" s="8"/>
      <c r="B283" s="75"/>
      <c r="C283" s="8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customHeight="1">
      <c r="A284" s="8"/>
      <c r="B284" s="75"/>
      <c r="C284" s="8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customHeight="1">
      <c r="A285" s="8"/>
      <c r="B285" s="75"/>
      <c r="C285" s="8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customHeight="1">
      <c r="A286" s="8"/>
      <c r="B286" s="75"/>
      <c r="C286" s="8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customHeight="1">
      <c r="A287" s="8"/>
      <c r="B287" s="75"/>
      <c r="C287" s="8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customHeight="1">
      <c r="A288" s="8"/>
      <c r="B288" s="75"/>
      <c r="C288" s="8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customHeight="1">
      <c r="A289" s="8"/>
      <c r="B289" s="75"/>
      <c r="C289" s="8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customHeight="1">
      <c r="A290" s="8"/>
      <c r="B290" s="75"/>
      <c r="C290" s="8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customHeight="1">
      <c r="A291" s="8"/>
      <c r="B291" s="75"/>
      <c r="C291" s="8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customHeight="1">
      <c r="A292" s="8"/>
      <c r="B292" s="75"/>
      <c r="C292" s="8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customHeight="1">
      <c r="A293" s="8"/>
      <c r="B293" s="75"/>
      <c r="C293" s="8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customHeight="1">
      <c r="A294" s="8"/>
      <c r="B294" s="75"/>
      <c r="C294" s="8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customHeight="1">
      <c r="A295" s="8"/>
      <c r="B295" s="75"/>
      <c r="C295" s="8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customHeight="1">
      <c r="A296" s="8"/>
      <c r="B296" s="75"/>
      <c r="C296" s="8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customHeight="1">
      <c r="A297" s="8"/>
      <c r="B297" s="75"/>
      <c r="C297" s="8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customHeight="1">
      <c r="A298" s="8"/>
      <c r="B298" s="75"/>
      <c r="C298" s="8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customHeight="1">
      <c r="A299" s="8"/>
      <c r="B299" s="75"/>
      <c r="C299" s="8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customHeight="1">
      <c r="A300" s="8"/>
      <c r="B300" s="75"/>
      <c r="C300" s="8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customHeight="1">
      <c r="A301" s="8"/>
      <c r="B301" s="75"/>
      <c r="C301" s="8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customHeight="1">
      <c r="A302" s="8"/>
      <c r="B302" s="75"/>
      <c r="C302" s="8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customHeight="1">
      <c r="A303" s="8"/>
      <c r="B303" s="75"/>
      <c r="C303" s="8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customHeight="1">
      <c r="A304" s="8"/>
      <c r="B304" s="75"/>
      <c r="C304" s="8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customHeight="1">
      <c r="A305" s="8"/>
      <c r="B305" s="75"/>
      <c r="C305" s="8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customHeight="1">
      <c r="A306" s="8"/>
      <c r="B306" s="75"/>
      <c r="C306" s="8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customHeight="1">
      <c r="A307" s="8"/>
      <c r="B307" s="75"/>
      <c r="C307" s="8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customHeight="1">
      <c r="A308" s="8"/>
      <c r="B308" s="75"/>
      <c r="C308" s="8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customHeight="1">
      <c r="A309" s="8"/>
      <c r="B309" s="75"/>
      <c r="C309" s="8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customHeight="1">
      <c r="A310" s="8"/>
      <c r="B310" s="75"/>
      <c r="C310" s="8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customHeight="1">
      <c r="A311" s="8"/>
      <c r="B311" s="75"/>
      <c r="C311" s="8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customHeight="1">
      <c r="A312" s="8"/>
      <c r="B312" s="75"/>
      <c r="C312" s="8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customHeight="1">
      <c r="A313" s="8"/>
      <c r="B313" s="75"/>
      <c r="C313" s="8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customHeight="1">
      <c r="A314" s="8"/>
      <c r="B314" s="75"/>
      <c r="C314" s="8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customHeight="1">
      <c r="A315" s="8"/>
      <c r="B315" s="75"/>
      <c r="C315" s="8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customHeight="1">
      <c r="A316" s="8"/>
      <c r="B316" s="75"/>
      <c r="C316" s="8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customHeight="1">
      <c r="A317" s="8"/>
      <c r="B317" s="75"/>
      <c r="C317" s="8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customHeight="1">
      <c r="A318" s="8"/>
      <c r="B318" s="75"/>
      <c r="C318" s="8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customHeight="1">
      <c r="A319" s="8"/>
      <c r="B319" s="75"/>
      <c r="C319" s="8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customHeight="1">
      <c r="A320" s="8"/>
      <c r="B320" s="75"/>
      <c r="C320" s="8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customHeight="1">
      <c r="A321" s="8"/>
      <c r="B321" s="75"/>
      <c r="C321" s="8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customHeight="1">
      <c r="A322" s="8"/>
      <c r="B322" s="75"/>
      <c r="C322" s="8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customHeight="1">
      <c r="A323" s="8"/>
      <c r="B323" s="75"/>
      <c r="C323" s="8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customHeight="1">
      <c r="A324" s="8"/>
      <c r="B324" s="75"/>
      <c r="C324" s="8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customHeight="1">
      <c r="A325" s="8"/>
      <c r="B325" s="75"/>
      <c r="C325" s="8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customHeight="1">
      <c r="A326" s="8"/>
      <c r="B326" s="75"/>
      <c r="C326" s="8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customHeight="1">
      <c r="A327" s="8"/>
      <c r="B327" s="75"/>
      <c r="C327" s="8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customHeight="1">
      <c r="A328" s="8"/>
      <c r="B328" s="75"/>
      <c r="C328" s="8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customHeight="1">
      <c r="A329" s="8"/>
      <c r="B329" s="75"/>
      <c r="C329" s="8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customHeight="1">
      <c r="A330" s="8"/>
      <c r="B330" s="75"/>
      <c r="C330" s="8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customHeight="1">
      <c r="A331" s="8"/>
      <c r="B331" s="75"/>
      <c r="C331" s="8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customHeight="1">
      <c r="A332" s="8"/>
      <c r="B332" s="75"/>
      <c r="C332" s="8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customHeight="1">
      <c r="A333" s="8"/>
      <c r="B333" s="75"/>
      <c r="C333" s="8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customHeight="1">
      <c r="A334" s="8"/>
      <c r="B334" s="75"/>
      <c r="C334" s="8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customHeight="1">
      <c r="A335" s="8"/>
      <c r="B335" s="75"/>
      <c r="C335" s="8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customHeight="1">
      <c r="A336" s="8"/>
      <c r="B336" s="75"/>
      <c r="C336" s="8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customHeight="1">
      <c r="A337" s="8"/>
      <c r="B337" s="75"/>
      <c r="C337" s="8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customHeight="1">
      <c r="A338" s="8"/>
      <c r="B338" s="75"/>
      <c r="C338" s="8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customHeight="1">
      <c r="A339" s="8"/>
      <c r="B339" s="75"/>
      <c r="C339" s="8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customHeight="1">
      <c r="A340" s="8"/>
      <c r="B340" s="75"/>
      <c r="C340" s="8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customHeight="1">
      <c r="A341" s="8"/>
      <c r="B341" s="75"/>
      <c r="C341" s="8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customHeight="1">
      <c r="A342" s="8"/>
      <c r="B342" s="75"/>
      <c r="C342" s="8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customHeight="1">
      <c r="A343" s="8"/>
      <c r="B343" s="75"/>
      <c r="C343" s="8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customHeight="1">
      <c r="A344" s="8"/>
      <c r="B344" s="75"/>
      <c r="C344" s="8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customHeight="1">
      <c r="A345" s="8"/>
      <c r="B345" s="75"/>
      <c r="C345" s="8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customHeight="1">
      <c r="A346" s="8"/>
      <c r="B346" s="75"/>
      <c r="C346" s="8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customHeight="1">
      <c r="A347" s="8"/>
      <c r="B347" s="75"/>
      <c r="C347" s="8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customHeight="1">
      <c r="A348" s="8"/>
      <c r="B348" s="75"/>
      <c r="C348" s="8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customHeight="1">
      <c r="A349" s="8"/>
      <c r="B349" s="75"/>
      <c r="C349" s="8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customHeight="1">
      <c r="A350" s="8"/>
      <c r="B350" s="75"/>
      <c r="C350" s="8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customHeight="1">
      <c r="A351" s="8"/>
      <c r="B351" s="75"/>
      <c r="C351" s="8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customHeight="1">
      <c r="A352" s="8"/>
      <c r="B352" s="75"/>
      <c r="C352" s="8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customHeight="1">
      <c r="A353" s="8"/>
      <c r="B353" s="75"/>
      <c r="C353" s="8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customHeight="1">
      <c r="A354" s="8"/>
      <c r="B354" s="75"/>
      <c r="C354" s="8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customHeight="1">
      <c r="A355" s="8"/>
      <c r="B355" s="75"/>
      <c r="C355" s="8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customHeight="1">
      <c r="A356" s="8"/>
      <c r="B356" s="75"/>
      <c r="C356" s="8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customHeight="1">
      <c r="A357" s="8"/>
      <c r="B357" s="75"/>
      <c r="C357" s="8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customHeight="1">
      <c r="A358" s="8"/>
      <c r="B358" s="75"/>
      <c r="C358" s="8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customHeight="1">
      <c r="A359" s="8"/>
      <c r="B359" s="75"/>
      <c r="C359" s="8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customHeight="1">
      <c r="A360" s="8"/>
      <c r="B360" s="75"/>
      <c r="C360" s="8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customHeight="1">
      <c r="A361" s="8"/>
      <c r="B361" s="75"/>
      <c r="C361" s="8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customHeight="1">
      <c r="A362" s="8"/>
      <c r="B362" s="75"/>
      <c r="C362" s="8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customHeight="1">
      <c r="A363" s="8"/>
      <c r="B363" s="75"/>
      <c r="C363" s="8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customHeight="1">
      <c r="A364" s="8"/>
      <c r="B364" s="75"/>
      <c r="C364" s="8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customHeight="1">
      <c r="A365" s="8"/>
      <c r="B365" s="75"/>
      <c r="C365" s="8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customHeight="1">
      <c r="A366" s="8"/>
      <c r="B366" s="75"/>
      <c r="C366" s="8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customHeight="1">
      <c r="A367" s="8"/>
      <c r="B367" s="75"/>
      <c r="C367" s="8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customHeight="1">
      <c r="A368" s="8"/>
      <c r="B368" s="75"/>
      <c r="C368" s="8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customHeight="1">
      <c r="A369" s="8"/>
      <c r="B369" s="75"/>
      <c r="C369" s="8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customHeight="1">
      <c r="A370" s="8"/>
      <c r="B370" s="75"/>
      <c r="C370" s="8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customHeight="1">
      <c r="A371" s="8"/>
      <c r="B371" s="75"/>
      <c r="C371" s="8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customHeight="1">
      <c r="A372" s="8"/>
      <c r="B372" s="75"/>
      <c r="C372" s="8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customHeight="1">
      <c r="A373" s="8"/>
      <c r="B373" s="75"/>
      <c r="C373" s="8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customHeight="1">
      <c r="A374" s="8"/>
      <c r="B374" s="75"/>
      <c r="C374" s="8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customHeight="1">
      <c r="A375" s="8"/>
      <c r="B375" s="75"/>
      <c r="C375" s="8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customHeight="1">
      <c r="A376" s="8"/>
      <c r="B376" s="75"/>
      <c r="C376" s="8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customHeight="1">
      <c r="A377" s="8"/>
      <c r="B377" s="75"/>
      <c r="C377" s="8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customHeight="1">
      <c r="A378" s="8"/>
      <c r="B378" s="75"/>
      <c r="C378" s="8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customHeight="1">
      <c r="A379" s="8"/>
      <c r="B379" s="75"/>
      <c r="C379" s="8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customHeight="1">
      <c r="A380" s="8"/>
      <c r="B380" s="75"/>
      <c r="C380" s="8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customHeight="1">
      <c r="A381" s="8"/>
      <c r="B381" s="75"/>
      <c r="C381" s="8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customHeight="1">
      <c r="A382" s="8"/>
      <c r="B382" s="75"/>
      <c r="C382" s="8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customHeight="1">
      <c r="A383" s="8"/>
      <c r="B383" s="75"/>
      <c r="C383" s="8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customHeight="1">
      <c r="A384" s="8"/>
      <c r="B384" s="75"/>
      <c r="C384" s="8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customHeight="1">
      <c r="A385" s="8"/>
      <c r="B385" s="75"/>
      <c r="C385" s="8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customHeight="1">
      <c r="A386" s="8"/>
      <c r="B386" s="75"/>
      <c r="C386" s="8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customHeight="1">
      <c r="A387" s="8"/>
      <c r="B387" s="75"/>
      <c r="C387" s="8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customHeight="1">
      <c r="A388" s="8"/>
      <c r="B388" s="75"/>
      <c r="C388" s="8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customHeight="1">
      <c r="A389" s="8"/>
      <c r="B389" s="75"/>
      <c r="C389" s="8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customHeight="1">
      <c r="A390" s="8"/>
      <c r="B390" s="75"/>
      <c r="C390" s="8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customHeight="1">
      <c r="A391" s="8"/>
      <c r="B391" s="75"/>
      <c r="C391" s="8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customHeight="1">
      <c r="A392" s="8"/>
      <c r="B392" s="75"/>
      <c r="C392" s="8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customHeight="1">
      <c r="A393" s="8"/>
      <c r="B393" s="75"/>
      <c r="C393" s="8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customHeight="1">
      <c r="A394" s="8"/>
      <c r="B394" s="75"/>
      <c r="C394" s="8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customHeight="1">
      <c r="A395" s="8"/>
      <c r="B395" s="75"/>
      <c r="C395" s="8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customHeight="1">
      <c r="A396" s="8"/>
      <c r="B396" s="75"/>
      <c r="C396" s="8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customHeight="1">
      <c r="A397" s="8"/>
      <c r="B397" s="75"/>
      <c r="C397" s="8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customHeight="1">
      <c r="A398" s="8"/>
      <c r="B398" s="75"/>
      <c r="C398" s="8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customHeight="1">
      <c r="A399" s="8"/>
      <c r="B399" s="75"/>
      <c r="C399" s="8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customHeight="1">
      <c r="A400" s="8"/>
      <c r="B400" s="75"/>
      <c r="C400" s="8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customHeight="1">
      <c r="A401" s="8"/>
      <c r="B401" s="75"/>
      <c r="C401" s="8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customHeight="1">
      <c r="A402" s="8"/>
      <c r="B402" s="75"/>
      <c r="C402" s="8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customHeight="1">
      <c r="A403" s="8"/>
      <c r="B403" s="75"/>
      <c r="C403" s="8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customHeight="1">
      <c r="A404" s="8"/>
      <c r="B404" s="75"/>
      <c r="C404" s="8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customHeight="1">
      <c r="A405" s="8"/>
      <c r="B405" s="75"/>
      <c r="C405" s="8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customHeight="1">
      <c r="A406" s="8"/>
      <c r="B406" s="75"/>
      <c r="C406" s="8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customHeight="1">
      <c r="A407" s="8"/>
      <c r="B407" s="75"/>
      <c r="C407" s="8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customHeight="1">
      <c r="A408" s="8"/>
      <c r="B408" s="75"/>
      <c r="C408" s="8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customHeight="1">
      <c r="A409" s="8"/>
      <c r="B409" s="75"/>
      <c r="C409" s="8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customHeight="1">
      <c r="A410" s="8"/>
      <c r="B410" s="75"/>
      <c r="C410" s="8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customHeight="1">
      <c r="A411" s="8"/>
      <c r="B411" s="75"/>
      <c r="C411" s="8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customHeight="1">
      <c r="A412" s="8"/>
      <c r="B412" s="75"/>
      <c r="C412" s="8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customHeight="1">
      <c r="A413" s="8"/>
      <c r="B413" s="75"/>
      <c r="C413" s="8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customHeight="1">
      <c r="A414" s="8"/>
      <c r="B414" s="75"/>
      <c r="C414" s="8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customHeight="1">
      <c r="A415" s="8"/>
      <c r="B415" s="75"/>
      <c r="C415" s="8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customHeight="1">
      <c r="A416" s="8"/>
      <c r="B416" s="75"/>
      <c r="C416" s="8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customHeight="1">
      <c r="A417" s="8"/>
      <c r="B417" s="75"/>
      <c r="C417" s="8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customHeight="1">
      <c r="A418" s="8"/>
      <c r="B418" s="75"/>
      <c r="C418" s="8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customHeight="1">
      <c r="A419" s="8"/>
      <c r="B419" s="75"/>
      <c r="C419" s="8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customHeight="1">
      <c r="A420" s="8"/>
      <c r="B420" s="75"/>
      <c r="C420" s="8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customHeight="1">
      <c r="A421" s="8"/>
      <c r="B421" s="75"/>
      <c r="C421" s="8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customHeight="1">
      <c r="A422" s="8"/>
      <c r="B422" s="75"/>
      <c r="C422" s="8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customHeight="1">
      <c r="A423" s="8"/>
      <c r="B423" s="75"/>
      <c r="C423" s="8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customHeight="1">
      <c r="A424" s="8"/>
      <c r="B424" s="75"/>
      <c r="C424" s="8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customHeight="1">
      <c r="A425" s="8"/>
      <c r="B425" s="75"/>
      <c r="C425" s="8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customHeight="1">
      <c r="A426" s="8"/>
      <c r="B426" s="75"/>
      <c r="C426" s="8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customHeight="1">
      <c r="A427" s="8"/>
      <c r="B427" s="75"/>
      <c r="C427" s="8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customHeight="1">
      <c r="A428" s="8"/>
      <c r="B428" s="75"/>
      <c r="C428" s="8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customHeight="1">
      <c r="A429" s="8"/>
      <c r="B429" s="75"/>
      <c r="C429" s="8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customHeight="1">
      <c r="A430" s="8"/>
      <c r="B430" s="75"/>
      <c r="C430" s="8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customHeight="1">
      <c r="A431" s="8"/>
      <c r="B431" s="75"/>
      <c r="C431" s="8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customHeight="1">
      <c r="A432" s="8"/>
      <c r="B432" s="75"/>
      <c r="C432" s="8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customHeight="1">
      <c r="A433" s="8"/>
      <c r="B433" s="75"/>
      <c r="C433" s="8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customHeight="1">
      <c r="A434" s="8"/>
      <c r="B434" s="75"/>
      <c r="C434" s="8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customHeight="1">
      <c r="A435" s="8"/>
      <c r="B435" s="75"/>
      <c r="C435" s="8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customHeight="1">
      <c r="A436" s="8"/>
      <c r="B436" s="75"/>
      <c r="C436" s="8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customHeight="1">
      <c r="A437" s="8"/>
      <c r="B437" s="75"/>
      <c r="C437" s="8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customHeight="1">
      <c r="A438" s="8"/>
      <c r="B438" s="75"/>
      <c r="C438" s="8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customHeight="1">
      <c r="A439" s="8"/>
      <c r="B439" s="75"/>
      <c r="C439" s="8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customHeight="1">
      <c r="A440" s="8"/>
      <c r="B440" s="75"/>
      <c r="C440" s="8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customHeight="1">
      <c r="A441" s="8"/>
      <c r="B441" s="75"/>
      <c r="C441" s="8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customHeight="1">
      <c r="A442" s="8"/>
      <c r="B442" s="75"/>
      <c r="C442" s="8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customHeight="1">
      <c r="A443" s="8"/>
      <c r="B443" s="75"/>
      <c r="C443" s="8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customHeight="1">
      <c r="A444" s="8"/>
      <c r="B444" s="75"/>
      <c r="C444" s="8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customHeight="1">
      <c r="A445" s="8"/>
      <c r="B445" s="75"/>
      <c r="C445" s="8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customHeight="1">
      <c r="A446" s="8"/>
      <c r="B446" s="75"/>
      <c r="C446" s="8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customHeight="1">
      <c r="A447" s="8"/>
      <c r="B447" s="75"/>
      <c r="C447" s="8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customHeight="1">
      <c r="A448" s="8"/>
      <c r="B448" s="75"/>
      <c r="C448" s="8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customHeight="1">
      <c r="A449" s="8"/>
      <c r="B449" s="75"/>
      <c r="C449" s="8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customHeight="1">
      <c r="A450" s="8"/>
      <c r="B450" s="75"/>
      <c r="C450" s="8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customHeight="1">
      <c r="A451" s="8"/>
      <c r="B451" s="75"/>
      <c r="C451" s="8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customHeight="1">
      <c r="A452" s="8"/>
      <c r="B452" s="75"/>
      <c r="C452" s="8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customHeight="1">
      <c r="A453" s="8"/>
      <c r="B453" s="75"/>
      <c r="C453" s="8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customHeight="1">
      <c r="A454" s="8"/>
      <c r="B454" s="75"/>
      <c r="C454" s="8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customHeight="1">
      <c r="A455" s="8"/>
      <c r="B455" s="75"/>
      <c r="C455" s="8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customHeight="1">
      <c r="A456" s="8"/>
      <c r="B456" s="75"/>
      <c r="C456" s="8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customHeight="1">
      <c r="A457" s="8"/>
      <c r="B457" s="75"/>
      <c r="C457" s="8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customHeight="1">
      <c r="A458" s="8"/>
      <c r="B458" s="75"/>
      <c r="C458" s="8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customHeight="1">
      <c r="A459" s="8"/>
      <c r="B459" s="75"/>
      <c r="C459" s="8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customHeight="1">
      <c r="A460" s="8"/>
      <c r="B460" s="75"/>
      <c r="C460" s="8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customHeight="1">
      <c r="A461" s="8"/>
      <c r="B461" s="75"/>
      <c r="C461" s="8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customHeight="1">
      <c r="A462" s="8"/>
      <c r="B462" s="75"/>
      <c r="C462" s="8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customHeight="1">
      <c r="A463" s="8"/>
      <c r="B463" s="75"/>
      <c r="C463" s="8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customHeight="1">
      <c r="A464" s="8"/>
      <c r="B464" s="75"/>
      <c r="C464" s="8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customHeight="1">
      <c r="A465" s="8"/>
      <c r="B465" s="75"/>
      <c r="C465" s="8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customHeight="1">
      <c r="A466" s="8"/>
      <c r="B466" s="75"/>
      <c r="C466" s="8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customHeight="1">
      <c r="A467" s="8"/>
      <c r="B467" s="75"/>
      <c r="C467" s="8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customHeight="1">
      <c r="A468" s="8"/>
      <c r="B468" s="75"/>
      <c r="C468" s="8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customHeight="1">
      <c r="A469" s="8"/>
      <c r="B469" s="75"/>
      <c r="C469" s="8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customHeight="1">
      <c r="A470" s="8"/>
      <c r="B470" s="75"/>
      <c r="C470" s="8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customHeight="1">
      <c r="A471" s="8"/>
      <c r="B471" s="75"/>
      <c r="C471" s="8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customHeight="1">
      <c r="A472" s="8"/>
      <c r="B472" s="75"/>
      <c r="C472" s="8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customHeight="1">
      <c r="A473" s="8"/>
      <c r="B473" s="75"/>
      <c r="C473" s="8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customHeight="1">
      <c r="A474" s="8"/>
      <c r="B474" s="75"/>
      <c r="C474" s="8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customHeight="1">
      <c r="A475" s="8"/>
      <c r="B475" s="75"/>
      <c r="C475" s="8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customHeight="1">
      <c r="A476" s="8"/>
      <c r="B476" s="75"/>
      <c r="C476" s="8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customHeight="1">
      <c r="A477" s="8"/>
      <c r="B477" s="75"/>
      <c r="C477" s="8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customHeight="1">
      <c r="A478" s="8"/>
      <c r="B478" s="75"/>
      <c r="C478" s="8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customHeight="1">
      <c r="A479" s="8"/>
      <c r="B479" s="75"/>
      <c r="C479" s="8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customHeight="1">
      <c r="A480" s="8"/>
      <c r="B480" s="75"/>
      <c r="C480" s="8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customHeight="1">
      <c r="A481" s="8"/>
      <c r="B481" s="75"/>
      <c r="C481" s="8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customHeight="1">
      <c r="A482" s="8"/>
      <c r="B482" s="75"/>
      <c r="C482" s="8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customHeight="1">
      <c r="A483" s="8"/>
      <c r="B483" s="75"/>
      <c r="C483" s="8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customHeight="1">
      <c r="A484" s="8"/>
      <c r="B484" s="75"/>
      <c r="C484" s="8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customHeight="1">
      <c r="A485" s="8"/>
      <c r="B485" s="75"/>
      <c r="C485" s="8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customHeight="1">
      <c r="A486" s="8"/>
      <c r="B486" s="75"/>
      <c r="C486" s="8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customHeight="1">
      <c r="A487" s="8"/>
      <c r="B487" s="75"/>
      <c r="C487" s="8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customHeight="1">
      <c r="A488" s="8"/>
      <c r="B488" s="75"/>
      <c r="C488" s="8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customHeight="1">
      <c r="A489" s="8"/>
      <c r="B489" s="75"/>
      <c r="C489" s="8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customHeight="1">
      <c r="A490" s="8"/>
      <c r="B490" s="75"/>
      <c r="C490" s="8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customHeight="1">
      <c r="A491" s="8"/>
      <c r="B491" s="75"/>
      <c r="C491" s="8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customHeight="1">
      <c r="A492" s="8"/>
      <c r="B492" s="75"/>
      <c r="C492" s="8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customHeight="1">
      <c r="A493" s="8"/>
      <c r="B493" s="75"/>
      <c r="C493" s="8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customHeight="1">
      <c r="A494" s="8"/>
      <c r="B494" s="75"/>
      <c r="C494" s="8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customHeight="1">
      <c r="A495" s="8"/>
      <c r="B495" s="75"/>
      <c r="C495" s="8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customHeight="1">
      <c r="A496" s="8"/>
      <c r="B496" s="75"/>
      <c r="C496" s="8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customHeight="1">
      <c r="A497" s="8"/>
      <c r="B497" s="75"/>
      <c r="C497" s="8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customHeight="1">
      <c r="A498" s="8"/>
      <c r="B498" s="75"/>
      <c r="C498" s="8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customHeight="1">
      <c r="A499" s="8"/>
      <c r="B499" s="75"/>
      <c r="C499" s="8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customHeight="1">
      <c r="A500" s="8"/>
      <c r="B500" s="75"/>
      <c r="C500" s="8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customHeight="1">
      <c r="A501" s="8"/>
      <c r="B501" s="75"/>
      <c r="C501" s="8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customHeight="1">
      <c r="A502" s="8"/>
      <c r="B502" s="75"/>
      <c r="C502" s="8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customHeight="1">
      <c r="A503" s="8"/>
      <c r="B503" s="75"/>
      <c r="C503" s="8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customHeight="1">
      <c r="A504" s="8"/>
      <c r="B504" s="75"/>
      <c r="C504" s="8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customHeight="1">
      <c r="A505" s="8"/>
      <c r="B505" s="75"/>
      <c r="C505" s="8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customHeight="1">
      <c r="A506" s="8"/>
      <c r="B506" s="75"/>
      <c r="C506" s="8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customHeight="1">
      <c r="A507" s="8"/>
      <c r="B507" s="75"/>
      <c r="C507" s="8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customHeight="1">
      <c r="A508" s="8"/>
      <c r="B508" s="75"/>
      <c r="C508" s="8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customHeight="1">
      <c r="A509" s="8"/>
      <c r="B509" s="75"/>
      <c r="C509" s="8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customHeight="1">
      <c r="A510" s="8"/>
      <c r="B510" s="75"/>
      <c r="C510" s="8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customHeight="1">
      <c r="A511" s="8"/>
      <c r="B511" s="75"/>
      <c r="C511" s="8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customHeight="1">
      <c r="A512" s="8"/>
      <c r="B512" s="75"/>
      <c r="C512" s="8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customHeight="1">
      <c r="A513" s="8"/>
      <c r="B513" s="75"/>
      <c r="C513" s="8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customHeight="1">
      <c r="A514" s="8"/>
      <c r="B514" s="75"/>
      <c r="C514" s="8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customHeight="1">
      <c r="A515" s="8"/>
      <c r="B515" s="75"/>
      <c r="C515" s="8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customHeight="1">
      <c r="A516" s="8"/>
      <c r="B516" s="75"/>
      <c r="C516" s="8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customHeight="1">
      <c r="A517" s="8"/>
      <c r="B517" s="75"/>
      <c r="C517" s="8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customHeight="1">
      <c r="A518" s="8"/>
      <c r="B518" s="75"/>
      <c r="C518" s="8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customHeight="1">
      <c r="A519" s="8"/>
      <c r="B519" s="75"/>
      <c r="C519" s="8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customHeight="1">
      <c r="A520" s="8"/>
      <c r="B520" s="75"/>
      <c r="C520" s="8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customHeight="1">
      <c r="A521" s="8"/>
      <c r="B521" s="75"/>
      <c r="C521" s="8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customHeight="1">
      <c r="A522" s="8"/>
      <c r="B522" s="75"/>
      <c r="C522" s="8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customHeight="1">
      <c r="A523" s="8"/>
      <c r="B523" s="75"/>
      <c r="C523" s="8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customHeight="1">
      <c r="A524" s="8"/>
      <c r="B524" s="75"/>
      <c r="C524" s="8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customHeight="1">
      <c r="A525" s="8"/>
      <c r="B525" s="75"/>
      <c r="C525" s="8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customHeight="1">
      <c r="A526" s="8"/>
      <c r="B526" s="75"/>
      <c r="C526" s="8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customHeight="1">
      <c r="A527" s="8"/>
      <c r="B527" s="75"/>
      <c r="C527" s="8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customHeight="1">
      <c r="A528" s="8"/>
      <c r="B528" s="75"/>
      <c r="C528" s="8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customHeight="1">
      <c r="A529" s="8"/>
      <c r="B529" s="75"/>
      <c r="C529" s="8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customHeight="1">
      <c r="A530" s="8"/>
      <c r="B530" s="75"/>
      <c r="C530" s="8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customHeight="1">
      <c r="A531" s="8"/>
      <c r="B531" s="75"/>
      <c r="C531" s="8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customHeight="1">
      <c r="A532" s="8"/>
      <c r="B532" s="75"/>
      <c r="C532" s="8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customHeight="1">
      <c r="A533" s="8"/>
      <c r="B533" s="75"/>
      <c r="C533" s="8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customHeight="1">
      <c r="A534" s="8"/>
      <c r="B534" s="75"/>
      <c r="C534" s="8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customHeight="1">
      <c r="A535" s="8"/>
      <c r="B535" s="75"/>
      <c r="C535" s="8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customHeight="1">
      <c r="A536" s="8"/>
      <c r="B536" s="75"/>
      <c r="C536" s="8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customHeight="1">
      <c r="A537" s="8"/>
      <c r="B537" s="75"/>
      <c r="C537" s="8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customHeight="1">
      <c r="A538" s="8"/>
      <c r="B538" s="75"/>
      <c r="C538" s="8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customHeight="1">
      <c r="A539" s="8"/>
      <c r="B539" s="75"/>
      <c r="C539" s="8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customHeight="1">
      <c r="A540" s="8"/>
      <c r="B540" s="75"/>
      <c r="C540" s="8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customHeight="1">
      <c r="A541" s="8"/>
      <c r="B541" s="75"/>
      <c r="C541" s="8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customHeight="1">
      <c r="A542" s="8"/>
      <c r="B542" s="75"/>
      <c r="C542" s="8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customHeight="1">
      <c r="A543" s="8"/>
      <c r="B543" s="75"/>
      <c r="C543" s="8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customHeight="1">
      <c r="A544" s="8"/>
      <c r="B544" s="75"/>
      <c r="C544" s="8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customHeight="1">
      <c r="A545" s="8"/>
      <c r="B545" s="75"/>
      <c r="C545" s="8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customHeight="1">
      <c r="A546" s="8"/>
      <c r="B546" s="75"/>
      <c r="C546" s="8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customHeight="1">
      <c r="A547" s="8"/>
      <c r="B547" s="75"/>
      <c r="C547" s="8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customHeight="1">
      <c r="A548" s="8"/>
      <c r="B548" s="75"/>
      <c r="C548" s="8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customHeight="1">
      <c r="A549" s="8"/>
      <c r="B549" s="75"/>
      <c r="C549" s="8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customHeight="1">
      <c r="A550" s="8"/>
      <c r="B550" s="75"/>
      <c r="C550" s="8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customHeight="1">
      <c r="A551" s="8"/>
      <c r="B551" s="75"/>
      <c r="C551" s="8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customHeight="1">
      <c r="A552" s="8"/>
      <c r="B552" s="75"/>
      <c r="C552" s="8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customHeight="1">
      <c r="A553" s="8"/>
      <c r="B553" s="75"/>
      <c r="C553" s="8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customHeight="1">
      <c r="A554" s="8"/>
      <c r="B554" s="75"/>
      <c r="C554" s="8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customHeight="1">
      <c r="A555" s="8"/>
      <c r="B555" s="75"/>
      <c r="C555" s="8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customHeight="1">
      <c r="A556" s="8"/>
      <c r="B556" s="75"/>
      <c r="C556" s="8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customHeight="1">
      <c r="A557" s="8"/>
      <c r="B557" s="75"/>
      <c r="C557" s="8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customHeight="1">
      <c r="A558" s="8"/>
      <c r="B558" s="75"/>
      <c r="C558" s="8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customHeight="1">
      <c r="A559" s="8"/>
      <c r="B559" s="75"/>
      <c r="C559" s="8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customHeight="1">
      <c r="A560" s="8"/>
      <c r="B560" s="75"/>
      <c r="C560" s="8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customHeight="1">
      <c r="A561" s="8"/>
      <c r="B561" s="75"/>
      <c r="C561" s="8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customHeight="1">
      <c r="A562" s="8"/>
      <c r="B562" s="75"/>
      <c r="C562" s="8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customHeight="1">
      <c r="A563" s="8"/>
      <c r="B563" s="75"/>
      <c r="C563" s="8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customHeight="1">
      <c r="A564" s="8"/>
      <c r="B564" s="75"/>
      <c r="C564" s="8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customHeight="1">
      <c r="A565" s="8"/>
      <c r="B565" s="75"/>
      <c r="C565" s="8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customHeight="1">
      <c r="A566" s="8"/>
      <c r="B566" s="75"/>
      <c r="C566" s="8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customHeight="1">
      <c r="A567" s="8"/>
      <c r="B567" s="75"/>
      <c r="C567" s="8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customHeight="1">
      <c r="A568" s="8"/>
      <c r="B568" s="75"/>
      <c r="C568" s="8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customHeight="1">
      <c r="A569" s="8"/>
      <c r="B569" s="75"/>
      <c r="C569" s="8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customHeight="1">
      <c r="A570" s="8"/>
      <c r="B570" s="75"/>
      <c r="C570" s="8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customHeight="1">
      <c r="A571" s="8"/>
      <c r="B571" s="75"/>
      <c r="C571" s="8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customHeight="1">
      <c r="A572" s="8"/>
      <c r="B572" s="75"/>
      <c r="C572" s="8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customHeight="1">
      <c r="A573" s="8"/>
      <c r="B573" s="75"/>
      <c r="C573" s="8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customHeight="1">
      <c r="A574" s="8"/>
      <c r="B574" s="75"/>
      <c r="C574" s="8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customHeight="1">
      <c r="A575" s="8"/>
      <c r="B575" s="75"/>
      <c r="C575" s="8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customHeight="1">
      <c r="A576" s="8"/>
      <c r="B576" s="75"/>
      <c r="C576" s="8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customHeight="1">
      <c r="A577" s="8"/>
      <c r="B577" s="75"/>
      <c r="C577" s="8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customHeight="1">
      <c r="A578" s="8"/>
      <c r="B578" s="75"/>
      <c r="C578" s="8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customHeight="1">
      <c r="A579" s="8"/>
      <c r="B579" s="75"/>
      <c r="C579" s="8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customHeight="1">
      <c r="A580" s="8"/>
      <c r="B580" s="75"/>
      <c r="C580" s="8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customHeight="1">
      <c r="A581" s="8"/>
      <c r="B581" s="75"/>
      <c r="C581" s="8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customHeight="1">
      <c r="A582" s="8"/>
      <c r="B582" s="75"/>
      <c r="C582" s="8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customHeight="1">
      <c r="A583" s="8"/>
      <c r="B583" s="75"/>
      <c r="C583" s="8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customHeight="1">
      <c r="A584" s="8"/>
      <c r="B584" s="75"/>
      <c r="C584" s="8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customHeight="1">
      <c r="A585" s="8"/>
      <c r="B585" s="75"/>
      <c r="C585" s="8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customHeight="1">
      <c r="A586" s="8"/>
      <c r="B586" s="75"/>
      <c r="C586" s="8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customHeight="1">
      <c r="A587" s="8"/>
      <c r="B587" s="75"/>
      <c r="C587" s="8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customHeight="1">
      <c r="A588" s="8"/>
      <c r="B588" s="75"/>
      <c r="C588" s="8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customHeight="1">
      <c r="A589" s="8"/>
      <c r="B589" s="75"/>
      <c r="C589" s="8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customHeight="1">
      <c r="A590" s="8"/>
      <c r="B590" s="75"/>
      <c r="C590" s="8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customHeight="1">
      <c r="A591" s="8"/>
      <c r="B591" s="75"/>
      <c r="C591" s="8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customHeight="1">
      <c r="A592" s="8"/>
      <c r="B592" s="75"/>
      <c r="C592" s="8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customHeight="1">
      <c r="A593" s="8"/>
      <c r="B593" s="75"/>
      <c r="C593" s="8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customHeight="1">
      <c r="A594" s="8"/>
      <c r="B594" s="75"/>
      <c r="C594" s="8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customHeight="1">
      <c r="A595" s="8"/>
      <c r="B595" s="75"/>
      <c r="C595" s="8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customHeight="1">
      <c r="A596" s="8"/>
      <c r="B596" s="75"/>
      <c r="C596" s="8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customHeight="1">
      <c r="A597" s="8"/>
      <c r="B597" s="75"/>
      <c r="C597" s="8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customHeight="1">
      <c r="A598" s="8"/>
      <c r="B598" s="75"/>
      <c r="C598" s="8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customHeight="1">
      <c r="A599" s="8"/>
      <c r="B599" s="75"/>
      <c r="C599" s="8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customHeight="1">
      <c r="A600" s="8"/>
      <c r="B600" s="75"/>
      <c r="C600" s="8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customHeight="1">
      <c r="A601" s="8"/>
      <c r="B601" s="75"/>
      <c r="C601" s="8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customHeight="1">
      <c r="A602" s="8"/>
      <c r="B602" s="75"/>
      <c r="C602" s="8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customHeight="1">
      <c r="A603" s="8"/>
      <c r="B603" s="75"/>
      <c r="C603" s="8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customHeight="1">
      <c r="A604" s="8"/>
      <c r="B604" s="75"/>
      <c r="C604" s="8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customHeight="1">
      <c r="A605" s="8"/>
      <c r="B605" s="75"/>
      <c r="C605" s="8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customHeight="1">
      <c r="A606" s="8"/>
      <c r="B606" s="75"/>
      <c r="C606" s="8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customHeight="1">
      <c r="A607" s="8"/>
      <c r="B607" s="75"/>
      <c r="C607" s="8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customHeight="1">
      <c r="A608" s="8"/>
      <c r="B608" s="75"/>
      <c r="C608" s="8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customHeight="1">
      <c r="A609" s="8"/>
      <c r="B609" s="75"/>
      <c r="C609" s="8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customHeight="1">
      <c r="A610" s="8"/>
      <c r="B610" s="75"/>
      <c r="C610" s="8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customHeight="1">
      <c r="A611" s="8"/>
      <c r="B611" s="75"/>
      <c r="C611" s="8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customHeight="1">
      <c r="A612" s="8"/>
      <c r="B612" s="75"/>
      <c r="C612" s="8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customHeight="1">
      <c r="A613" s="8"/>
      <c r="B613" s="75"/>
      <c r="C613" s="8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customHeight="1">
      <c r="A614" s="8"/>
      <c r="B614" s="75"/>
      <c r="C614" s="8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customHeight="1">
      <c r="A615" s="8"/>
      <c r="B615" s="75"/>
      <c r="C615" s="8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customHeight="1">
      <c r="A616" s="8"/>
      <c r="B616" s="75"/>
      <c r="C616" s="8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customHeight="1">
      <c r="A617" s="8"/>
      <c r="B617" s="75"/>
      <c r="C617" s="8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customHeight="1">
      <c r="A618" s="8"/>
      <c r="B618" s="75"/>
      <c r="C618" s="8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customHeight="1">
      <c r="A619" s="8"/>
      <c r="B619" s="75"/>
      <c r="C619" s="8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customHeight="1">
      <c r="A620" s="8"/>
      <c r="B620" s="75"/>
      <c r="C620" s="8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customHeight="1">
      <c r="A621" s="8"/>
      <c r="B621" s="75"/>
      <c r="C621" s="8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customHeight="1">
      <c r="A622" s="8"/>
      <c r="B622" s="75"/>
      <c r="C622" s="8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customHeight="1">
      <c r="A623" s="8"/>
      <c r="B623" s="75"/>
      <c r="C623" s="8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customHeight="1">
      <c r="A624" s="8"/>
      <c r="B624" s="75"/>
      <c r="C624" s="8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customHeight="1">
      <c r="A625" s="8"/>
      <c r="B625" s="75"/>
      <c r="C625" s="8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customHeight="1">
      <c r="A626" s="8"/>
      <c r="B626" s="75"/>
      <c r="C626" s="8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customHeight="1">
      <c r="A627" s="8"/>
      <c r="B627" s="75"/>
      <c r="C627" s="8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customHeight="1">
      <c r="A628" s="8"/>
      <c r="B628" s="75"/>
      <c r="C628" s="8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customHeight="1">
      <c r="A629" s="8"/>
      <c r="B629" s="75"/>
      <c r="C629" s="8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customHeight="1">
      <c r="A630" s="8"/>
      <c r="B630" s="75"/>
      <c r="C630" s="8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customHeight="1">
      <c r="A631" s="8"/>
      <c r="B631" s="75"/>
      <c r="C631" s="8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customHeight="1">
      <c r="A632" s="8"/>
      <c r="B632" s="75"/>
      <c r="C632" s="8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customHeight="1">
      <c r="A633" s="8"/>
      <c r="B633" s="75"/>
      <c r="C633" s="8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customHeight="1">
      <c r="A634" s="8"/>
      <c r="B634" s="75"/>
      <c r="C634" s="8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customHeight="1">
      <c r="A635" s="8"/>
      <c r="B635" s="75"/>
      <c r="C635" s="8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customHeight="1">
      <c r="A636" s="8"/>
      <c r="B636" s="75"/>
      <c r="C636" s="8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customHeight="1">
      <c r="A637" s="8"/>
      <c r="B637" s="75"/>
      <c r="C637" s="8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customHeight="1">
      <c r="A638" s="8"/>
      <c r="B638" s="75"/>
      <c r="C638" s="8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customHeight="1">
      <c r="A639" s="8"/>
      <c r="B639" s="75"/>
      <c r="C639" s="8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customHeight="1">
      <c r="A640" s="8"/>
      <c r="B640" s="75"/>
      <c r="C640" s="8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customHeight="1">
      <c r="A641" s="8"/>
      <c r="B641" s="75"/>
      <c r="C641" s="8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customHeight="1">
      <c r="A642" s="8"/>
      <c r="B642" s="75"/>
      <c r="C642" s="8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customHeight="1">
      <c r="A643" s="8"/>
      <c r="B643" s="75"/>
      <c r="C643" s="8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customHeight="1">
      <c r="A644" s="8"/>
      <c r="B644" s="75"/>
      <c r="C644" s="8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customHeight="1">
      <c r="A645" s="8"/>
      <c r="B645" s="75"/>
      <c r="C645" s="8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customHeight="1">
      <c r="A646" s="8"/>
      <c r="B646" s="75"/>
      <c r="C646" s="8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customHeight="1">
      <c r="A647" s="8"/>
      <c r="B647" s="75"/>
      <c r="C647" s="8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customHeight="1">
      <c r="A648" s="8"/>
      <c r="B648" s="75"/>
      <c r="C648" s="8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customHeight="1">
      <c r="A649" s="8"/>
      <c r="B649" s="75"/>
      <c r="C649" s="8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customHeight="1">
      <c r="A650" s="8"/>
      <c r="B650" s="75"/>
      <c r="C650" s="8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customHeight="1">
      <c r="A651" s="8"/>
      <c r="B651" s="75"/>
      <c r="C651" s="8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customHeight="1">
      <c r="A652" s="8"/>
      <c r="B652" s="75"/>
      <c r="C652" s="8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customHeight="1">
      <c r="A653" s="8"/>
      <c r="B653" s="75"/>
      <c r="C653" s="8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customHeight="1">
      <c r="A654" s="8"/>
      <c r="B654" s="75"/>
      <c r="C654" s="8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customHeight="1">
      <c r="A655" s="8"/>
      <c r="B655" s="75"/>
      <c r="C655" s="8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customHeight="1">
      <c r="A656" s="8"/>
      <c r="B656" s="75"/>
      <c r="C656" s="8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customHeight="1">
      <c r="A657" s="8"/>
      <c r="B657" s="75"/>
      <c r="C657" s="8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customHeight="1">
      <c r="A658" s="8"/>
      <c r="B658" s="75"/>
      <c r="C658" s="8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customHeight="1">
      <c r="A659" s="8"/>
      <c r="B659" s="75"/>
      <c r="C659" s="8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customHeight="1">
      <c r="A660" s="8"/>
      <c r="B660" s="75"/>
      <c r="C660" s="8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customHeight="1">
      <c r="A661" s="8"/>
      <c r="B661" s="75"/>
      <c r="C661" s="8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customHeight="1">
      <c r="A662" s="8"/>
      <c r="B662" s="75"/>
      <c r="C662" s="8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customHeight="1">
      <c r="A663" s="8"/>
      <c r="B663" s="75"/>
      <c r="C663" s="8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customHeight="1">
      <c r="A664" s="8"/>
      <c r="B664" s="75"/>
      <c r="C664" s="8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customHeight="1">
      <c r="A665" s="8"/>
      <c r="B665" s="75"/>
      <c r="C665" s="8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customHeight="1">
      <c r="A666" s="8"/>
      <c r="B666" s="75"/>
      <c r="C666" s="8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customHeight="1">
      <c r="A667" s="8"/>
      <c r="B667" s="75"/>
      <c r="C667" s="8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customHeight="1">
      <c r="A668" s="8"/>
      <c r="B668" s="75"/>
      <c r="C668" s="8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customHeight="1">
      <c r="A669" s="8"/>
      <c r="B669" s="75"/>
      <c r="C669" s="8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customHeight="1">
      <c r="A670" s="8"/>
      <c r="B670" s="75"/>
      <c r="C670" s="8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customHeight="1">
      <c r="A671" s="8"/>
      <c r="B671" s="75"/>
      <c r="C671" s="8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customHeight="1">
      <c r="A672" s="8"/>
      <c r="B672" s="75"/>
      <c r="C672" s="8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customHeight="1">
      <c r="A673" s="8"/>
      <c r="B673" s="75"/>
      <c r="C673" s="8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customHeight="1">
      <c r="A674" s="8"/>
      <c r="B674" s="75"/>
      <c r="C674" s="8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customHeight="1">
      <c r="A675" s="8"/>
      <c r="B675" s="75"/>
      <c r="C675" s="8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customHeight="1">
      <c r="A676" s="8"/>
      <c r="B676" s="75"/>
      <c r="C676" s="8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customHeight="1">
      <c r="A677" s="8"/>
      <c r="B677" s="75"/>
      <c r="C677" s="8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customHeight="1">
      <c r="A678" s="8"/>
      <c r="B678" s="75"/>
      <c r="C678" s="8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customHeight="1">
      <c r="A679" s="8"/>
      <c r="B679" s="75"/>
      <c r="C679" s="8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customHeight="1">
      <c r="A680" s="8"/>
      <c r="B680" s="75"/>
      <c r="C680" s="8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customHeight="1">
      <c r="A681" s="8"/>
      <c r="B681" s="75"/>
      <c r="C681" s="8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customHeight="1">
      <c r="A682" s="8"/>
      <c r="B682" s="75"/>
      <c r="C682" s="8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customHeight="1">
      <c r="A683" s="8"/>
      <c r="B683" s="75"/>
      <c r="C683" s="8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customHeight="1">
      <c r="A684" s="8"/>
      <c r="B684" s="75"/>
      <c r="C684" s="8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customHeight="1">
      <c r="A685" s="8"/>
      <c r="B685" s="75"/>
      <c r="C685" s="8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customHeight="1">
      <c r="A686" s="8"/>
      <c r="B686" s="75"/>
      <c r="C686" s="8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customHeight="1">
      <c r="A687" s="8"/>
      <c r="B687" s="75"/>
      <c r="C687" s="8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customHeight="1">
      <c r="A688" s="8"/>
      <c r="B688" s="75"/>
      <c r="C688" s="8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customHeight="1">
      <c r="A689" s="8"/>
      <c r="B689" s="75"/>
      <c r="C689" s="8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customHeight="1">
      <c r="A690" s="8"/>
      <c r="B690" s="75"/>
      <c r="C690" s="8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customHeight="1">
      <c r="A691" s="8"/>
      <c r="B691" s="75"/>
      <c r="C691" s="8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customHeight="1">
      <c r="A692" s="8"/>
      <c r="B692" s="75"/>
      <c r="C692" s="8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customHeight="1">
      <c r="A693" s="8"/>
      <c r="B693" s="75"/>
      <c r="C693" s="8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customHeight="1">
      <c r="A694" s="8"/>
      <c r="B694" s="75"/>
      <c r="C694" s="8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customHeight="1">
      <c r="A695" s="8"/>
      <c r="B695" s="75"/>
      <c r="C695" s="8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customHeight="1">
      <c r="A696" s="8"/>
      <c r="B696" s="75"/>
      <c r="C696" s="8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customHeight="1">
      <c r="A697" s="8"/>
      <c r="B697" s="75"/>
      <c r="C697" s="8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customHeight="1">
      <c r="A698" s="8"/>
      <c r="B698" s="75"/>
      <c r="C698" s="8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customHeight="1">
      <c r="A699" s="8"/>
      <c r="B699" s="75"/>
      <c r="C699" s="8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customHeight="1">
      <c r="A700" s="8"/>
      <c r="B700" s="75"/>
      <c r="C700" s="8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customHeight="1">
      <c r="A701" s="8"/>
      <c r="B701" s="75"/>
      <c r="C701" s="8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customHeight="1">
      <c r="A702" s="8"/>
      <c r="B702" s="75"/>
      <c r="C702" s="8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customHeight="1">
      <c r="A703" s="8"/>
      <c r="B703" s="75"/>
      <c r="C703" s="8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customHeight="1">
      <c r="A704" s="8"/>
      <c r="B704" s="75"/>
      <c r="C704" s="8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customHeight="1">
      <c r="A705" s="8"/>
      <c r="B705" s="75"/>
      <c r="C705" s="8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customHeight="1">
      <c r="A706" s="8"/>
      <c r="B706" s="75"/>
      <c r="C706" s="8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customHeight="1">
      <c r="A707" s="8"/>
      <c r="B707" s="75"/>
      <c r="C707" s="8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customHeight="1">
      <c r="A708" s="8"/>
      <c r="B708" s="75"/>
      <c r="C708" s="8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customHeight="1">
      <c r="A709" s="8"/>
      <c r="B709" s="75"/>
      <c r="C709" s="8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customHeight="1">
      <c r="A710" s="8"/>
      <c r="B710" s="75"/>
      <c r="C710" s="8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customHeight="1">
      <c r="A711" s="8"/>
      <c r="B711" s="75"/>
      <c r="C711" s="8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customHeight="1">
      <c r="A712" s="8"/>
      <c r="B712" s="75"/>
      <c r="C712" s="8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customHeight="1">
      <c r="A713" s="8"/>
      <c r="B713" s="75"/>
      <c r="C713" s="8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customHeight="1">
      <c r="A714" s="8"/>
      <c r="B714" s="75"/>
      <c r="C714" s="8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customHeight="1">
      <c r="A715" s="8"/>
      <c r="B715" s="75"/>
      <c r="C715" s="8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customHeight="1">
      <c r="A716" s="8"/>
      <c r="B716" s="75"/>
      <c r="C716" s="8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customHeight="1">
      <c r="A717" s="8"/>
      <c r="B717" s="75"/>
      <c r="C717" s="8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customHeight="1">
      <c r="A718" s="8"/>
      <c r="B718" s="75"/>
      <c r="C718" s="8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customHeight="1">
      <c r="A719" s="8"/>
      <c r="B719" s="75"/>
      <c r="C719" s="8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customHeight="1">
      <c r="A720" s="8"/>
      <c r="B720" s="75"/>
      <c r="C720" s="8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customHeight="1">
      <c r="A721" s="8"/>
      <c r="B721" s="75"/>
      <c r="C721" s="8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customHeight="1">
      <c r="A722" s="8"/>
      <c r="B722" s="75"/>
      <c r="C722" s="8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customHeight="1">
      <c r="A723" s="8"/>
      <c r="B723" s="75"/>
      <c r="C723" s="8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customHeight="1">
      <c r="A724" s="8"/>
      <c r="B724" s="75"/>
      <c r="C724" s="8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customHeight="1">
      <c r="A725" s="8"/>
      <c r="B725" s="75"/>
      <c r="C725" s="8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customHeight="1">
      <c r="A726" s="8"/>
      <c r="B726" s="75"/>
      <c r="C726" s="8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customHeight="1">
      <c r="A727" s="8"/>
      <c r="B727" s="75"/>
      <c r="C727" s="8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customHeight="1">
      <c r="A728" s="8"/>
      <c r="B728" s="75"/>
      <c r="C728" s="8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customHeight="1">
      <c r="A729" s="8"/>
      <c r="B729" s="75"/>
      <c r="C729" s="8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customHeight="1">
      <c r="A730" s="8"/>
      <c r="B730" s="75"/>
      <c r="C730" s="8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customHeight="1">
      <c r="A731" s="8"/>
      <c r="B731" s="75"/>
      <c r="C731" s="8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customHeight="1">
      <c r="A732" s="8"/>
      <c r="B732" s="75"/>
      <c r="C732" s="8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customHeight="1">
      <c r="A733" s="8"/>
      <c r="B733" s="75"/>
      <c r="C733" s="8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customHeight="1">
      <c r="A734" s="8"/>
      <c r="B734" s="75"/>
      <c r="C734" s="8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customHeight="1">
      <c r="A735" s="8"/>
      <c r="B735" s="75"/>
      <c r="C735" s="8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customHeight="1">
      <c r="A736" s="8"/>
      <c r="B736" s="75"/>
      <c r="C736" s="8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customHeight="1">
      <c r="A737" s="8"/>
      <c r="B737" s="75"/>
      <c r="C737" s="8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customHeight="1">
      <c r="A738" s="8"/>
      <c r="B738" s="75"/>
      <c r="C738" s="8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customHeight="1">
      <c r="A739" s="8"/>
      <c r="B739" s="75"/>
      <c r="C739" s="8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customHeight="1">
      <c r="A740" s="8"/>
      <c r="B740" s="75"/>
      <c r="C740" s="8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customHeight="1">
      <c r="A741" s="8"/>
      <c r="B741" s="75"/>
      <c r="C741" s="8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customHeight="1">
      <c r="A742" s="8"/>
      <c r="B742" s="75"/>
      <c r="C742" s="8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customHeight="1">
      <c r="A743" s="8"/>
      <c r="B743" s="75"/>
      <c r="C743" s="8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customHeight="1">
      <c r="A744" s="8"/>
      <c r="B744" s="75"/>
      <c r="C744" s="8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customHeight="1">
      <c r="A745" s="8"/>
      <c r="B745" s="75"/>
      <c r="C745" s="8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customHeight="1">
      <c r="A746" s="8"/>
      <c r="B746" s="75"/>
      <c r="C746" s="8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customHeight="1">
      <c r="A747" s="8"/>
      <c r="B747" s="75"/>
      <c r="C747" s="8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customHeight="1">
      <c r="A748" s="8"/>
      <c r="B748" s="75"/>
      <c r="C748" s="8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customHeight="1">
      <c r="A749" s="8"/>
      <c r="B749" s="75"/>
      <c r="C749" s="8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customHeight="1">
      <c r="A750" s="8"/>
      <c r="B750" s="75"/>
      <c r="C750" s="8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customHeight="1">
      <c r="A751" s="8"/>
      <c r="B751" s="75"/>
      <c r="C751" s="8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customHeight="1">
      <c r="A752" s="8"/>
      <c r="B752" s="75"/>
      <c r="C752" s="8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customHeight="1">
      <c r="A753" s="8"/>
      <c r="B753" s="75"/>
      <c r="C753" s="8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customHeight="1">
      <c r="A754" s="8"/>
      <c r="B754" s="75"/>
      <c r="C754" s="8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customHeight="1">
      <c r="A755" s="8"/>
      <c r="B755" s="75"/>
      <c r="C755" s="8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customHeight="1">
      <c r="A756" s="8"/>
      <c r="B756" s="75"/>
      <c r="C756" s="8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customHeight="1">
      <c r="A757" s="8"/>
      <c r="B757" s="75"/>
      <c r="C757" s="8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customHeight="1">
      <c r="A758" s="8"/>
      <c r="B758" s="75"/>
      <c r="C758" s="8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customHeight="1">
      <c r="A759" s="8"/>
      <c r="B759" s="75"/>
      <c r="C759" s="8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customHeight="1">
      <c r="A760" s="8"/>
      <c r="B760" s="75"/>
      <c r="C760" s="8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customHeight="1">
      <c r="A761" s="8"/>
      <c r="B761" s="75"/>
      <c r="C761" s="8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customHeight="1">
      <c r="A762" s="8"/>
      <c r="B762" s="75"/>
      <c r="C762" s="8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spans="1:25" ht="12.75" customHeight="1">
      <c r="A763" s="8"/>
      <c r="B763" s="75"/>
      <c r="C763" s="8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spans="1:25" ht="12.75" customHeight="1">
      <c r="A764" s="8"/>
      <c r="B764" s="75"/>
      <c r="C764" s="8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spans="1:25" ht="12.75" customHeight="1">
      <c r="A765" s="8"/>
      <c r="B765" s="75"/>
      <c r="C765" s="8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spans="1:25" ht="12.75" customHeight="1">
      <c r="A766" s="8"/>
      <c r="B766" s="75"/>
      <c r="C766" s="8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spans="1:25" ht="12.75" customHeight="1">
      <c r="A767" s="8"/>
      <c r="B767" s="75"/>
      <c r="C767" s="8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spans="1:25" ht="12.75" customHeight="1">
      <c r="A768" s="8"/>
      <c r="B768" s="75"/>
      <c r="C768" s="8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spans="1:25" ht="12.75" customHeight="1">
      <c r="A769" s="8"/>
      <c r="B769" s="75"/>
      <c r="C769" s="8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spans="1:25" ht="12.75" customHeight="1">
      <c r="A770" s="8"/>
      <c r="B770" s="75"/>
      <c r="C770" s="8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spans="1:25" ht="12.75" customHeight="1">
      <c r="A771" s="8"/>
      <c r="B771" s="75"/>
      <c r="C771" s="8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spans="1:25" ht="12.75" customHeight="1">
      <c r="A772" s="8"/>
      <c r="B772" s="75"/>
      <c r="C772" s="8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  <row r="773" spans="1:25" ht="12.75" customHeight="1">
      <c r="A773" s="8"/>
      <c r="B773" s="75"/>
      <c r="C773" s="8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</row>
    <row r="774" spans="1:25" ht="12.75" customHeight="1">
      <c r="A774" s="8"/>
      <c r="B774" s="75"/>
      <c r="C774" s="8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</row>
    <row r="775" spans="1:25" ht="12.75" customHeight="1">
      <c r="A775" s="8"/>
      <c r="B775" s="75"/>
      <c r="C775" s="8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</row>
    <row r="776" spans="1:25" ht="12.75" customHeight="1">
      <c r="A776" s="8"/>
      <c r="B776" s="75"/>
      <c r="C776" s="8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</row>
    <row r="777" spans="1:25" ht="12.75" customHeight="1">
      <c r="A777" s="8"/>
      <c r="B777" s="75"/>
      <c r="C777" s="8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</row>
    <row r="778" spans="1:25" ht="12.75" customHeight="1">
      <c r="A778" s="8"/>
      <c r="B778" s="75"/>
      <c r="C778" s="8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</row>
    <row r="779" spans="1:25" ht="12.75" customHeight="1">
      <c r="A779" s="8"/>
      <c r="B779" s="75"/>
      <c r="C779" s="8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</row>
    <row r="780" spans="1:25" ht="12.75" customHeight="1">
      <c r="A780" s="8"/>
      <c r="B780" s="75"/>
      <c r="C780" s="8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</row>
    <row r="781" spans="1:25" ht="12.75" customHeight="1">
      <c r="A781" s="8"/>
      <c r="B781" s="75"/>
      <c r="C781" s="8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</row>
    <row r="782" spans="1:25" ht="12.75" customHeight="1">
      <c r="A782" s="8"/>
      <c r="B782" s="75"/>
      <c r="C782" s="8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</row>
    <row r="783" spans="1:25" ht="12.75" customHeight="1">
      <c r="A783" s="8"/>
      <c r="B783" s="75"/>
      <c r="C783" s="8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</row>
    <row r="784" spans="1:25" ht="12.75" customHeight="1">
      <c r="A784" s="8"/>
      <c r="B784" s="75"/>
      <c r="C784" s="8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</row>
    <row r="785" spans="1:25" ht="12.75" customHeight="1">
      <c r="A785" s="8"/>
      <c r="B785" s="75"/>
      <c r="C785" s="8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</row>
    <row r="786" spans="1:25" ht="12.75" customHeight="1">
      <c r="A786" s="8"/>
      <c r="B786" s="75"/>
      <c r="C786" s="8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</row>
    <row r="787" spans="1:25" ht="12.75" customHeight="1">
      <c r="A787" s="8"/>
      <c r="B787" s="75"/>
      <c r="C787" s="8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</row>
    <row r="788" spans="1:25" ht="12.75" customHeight="1">
      <c r="A788" s="8"/>
      <c r="B788" s="75"/>
      <c r="C788" s="8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</row>
    <row r="789" spans="1:25" ht="12.75" customHeight="1">
      <c r="A789" s="8"/>
      <c r="B789" s="75"/>
      <c r="C789" s="8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</row>
    <row r="790" spans="1:25" ht="12.75" customHeight="1">
      <c r="A790" s="8"/>
      <c r="B790" s="75"/>
      <c r="C790" s="8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</row>
    <row r="791" spans="1:25" ht="12.75" customHeight="1">
      <c r="A791" s="8"/>
      <c r="B791" s="75"/>
      <c r="C791" s="8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</row>
    <row r="792" spans="1:25" ht="12.75" customHeight="1">
      <c r="A792" s="8"/>
      <c r="B792" s="75"/>
      <c r="C792" s="8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</row>
    <row r="793" spans="1:25" ht="12.75" customHeight="1">
      <c r="A793" s="8"/>
      <c r="B793" s="75"/>
      <c r="C793" s="8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</row>
    <row r="794" spans="1:25" ht="12.75" customHeight="1">
      <c r="A794" s="8"/>
      <c r="B794" s="75"/>
      <c r="C794" s="8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</row>
    <row r="795" spans="1:25" ht="12.75" customHeight="1">
      <c r="A795" s="8"/>
      <c r="B795" s="75"/>
      <c r="C795" s="8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</row>
    <row r="796" spans="1:25" ht="12.75" customHeight="1">
      <c r="A796" s="8"/>
      <c r="B796" s="75"/>
      <c r="C796" s="8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</row>
    <row r="797" spans="1:25" ht="12.75" customHeight="1">
      <c r="A797" s="8"/>
      <c r="B797" s="75"/>
      <c r="C797" s="8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</row>
    <row r="798" spans="1:25" ht="12.75" customHeight="1">
      <c r="A798" s="8"/>
      <c r="B798" s="75"/>
      <c r="C798" s="8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</row>
    <row r="799" spans="1:25" ht="12.75" customHeight="1">
      <c r="A799" s="8"/>
      <c r="B799" s="75"/>
      <c r="C799" s="8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</row>
    <row r="800" spans="1:25" ht="12.75" customHeight="1">
      <c r="A800" s="8"/>
      <c r="B800" s="75"/>
      <c r="C800" s="8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</row>
    <row r="801" spans="1:25" ht="12.75" customHeight="1">
      <c r="A801" s="8"/>
      <c r="B801" s="75"/>
      <c r="C801" s="8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</row>
    <row r="802" spans="1:25" ht="12.75" customHeight="1">
      <c r="A802" s="8"/>
      <c r="B802" s="75"/>
      <c r="C802" s="8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</row>
    <row r="803" spans="1:25" ht="12.75" customHeight="1">
      <c r="A803" s="8"/>
      <c r="B803" s="75"/>
      <c r="C803" s="8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</row>
    <row r="804" spans="1:25" ht="12.75" customHeight="1">
      <c r="A804" s="8"/>
      <c r="B804" s="75"/>
      <c r="C804" s="8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</row>
    <row r="805" spans="1:25" ht="12.75" customHeight="1">
      <c r="A805" s="8"/>
      <c r="B805" s="75"/>
      <c r="C805" s="8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</row>
    <row r="806" spans="1:25" ht="12.75" customHeight="1">
      <c r="A806" s="8"/>
      <c r="B806" s="75"/>
      <c r="C806" s="8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</row>
    <row r="807" spans="1:25" ht="12.75" customHeight="1">
      <c r="A807" s="8"/>
      <c r="B807" s="75"/>
      <c r="C807" s="8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</row>
    <row r="808" spans="1:25" ht="12.75" customHeight="1">
      <c r="A808" s="8"/>
      <c r="B808" s="75"/>
      <c r="C808" s="8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</row>
    <row r="809" spans="1:25" ht="12.75" customHeight="1">
      <c r="A809" s="8"/>
      <c r="B809" s="75"/>
      <c r="C809" s="8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</row>
    <row r="810" spans="1:25" ht="12.75" customHeight="1">
      <c r="A810" s="8"/>
      <c r="B810" s="75"/>
      <c r="C810" s="8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</row>
    <row r="811" spans="1:25" ht="12.75" customHeight="1">
      <c r="A811" s="8"/>
      <c r="B811" s="75"/>
      <c r="C811" s="8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</row>
    <row r="812" spans="1:25" ht="12.75" customHeight="1">
      <c r="A812" s="8"/>
      <c r="B812" s="75"/>
      <c r="C812" s="8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</row>
    <row r="813" spans="1:25" ht="12.75" customHeight="1">
      <c r="A813" s="8"/>
      <c r="B813" s="75"/>
      <c r="C813" s="8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</row>
    <row r="814" spans="1:25" ht="12.75" customHeight="1">
      <c r="A814" s="8"/>
      <c r="B814" s="75"/>
      <c r="C814" s="8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</row>
    <row r="815" spans="1:25" ht="12.75" customHeight="1">
      <c r="A815" s="8"/>
      <c r="B815" s="75"/>
      <c r="C815" s="8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</row>
    <row r="816" spans="1:25" ht="12.75" customHeight="1">
      <c r="A816" s="8"/>
      <c r="B816" s="75"/>
      <c r="C816" s="8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</row>
    <row r="817" spans="1:25" ht="12.75" customHeight="1">
      <c r="A817" s="8"/>
      <c r="B817" s="75"/>
      <c r="C817" s="8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</row>
    <row r="818" spans="1:25" ht="12.75" customHeight="1">
      <c r="A818" s="8"/>
      <c r="B818" s="75"/>
      <c r="C818" s="8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</row>
    <row r="819" spans="1:25" ht="12.75" customHeight="1">
      <c r="A819" s="8"/>
      <c r="B819" s="75"/>
      <c r="C819" s="8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</row>
    <row r="820" spans="1:25" ht="12.75" customHeight="1">
      <c r="A820" s="8"/>
      <c r="B820" s="75"/>
      <c r="C820" s="8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</row>
    <row r="821" spans="1:25" ht="12.75" customHeight="1">
      <c r="A821" s="8"/>
      <c r="B821" s="75"/>
      <c r="C821" s="8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</row>
    <row r="822" spans="1:25" ht="12.75" customHeight="1">
      <c r="A822" s="8"/>
      <c r="B822" s="75"/>
      <c r="C822" s="8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</row>
    <row r="823" spans="1:25" ht="12.75" customHeight="1">
      <c r="A823" s="8"/>
      <c r="B823" s="75"/>
      <c r="C823" s="8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</row>
    <row r="824" spans="1:25" ht="12.75" customHeight="1">
      <c r="A824" s="8"/>
      <c r="B824" s="75"/>
      <c r="C824" s="8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</row>
    <row r="825" spans="1:25" ht="12.75" customHeight="1">
      <c r="A825" s="8"/>
      <c r="B825" s="75"/>
      <c r="C825" s="8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</row>
    <row r="826" spans="1:25" ht="12.75" customHeight="1">
      <c r="A826" s="8"/>
      <c r="B826" s="75"/>
      <c r="C826" s="8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</row>
    <row r="827" spans="1:25" ht="12.75" customHeight="1">
      <c r="A827" s="8"/>
      <c r="B827" s="75"/>
      <c r="C827" s="8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</row>
    <row r="828" spans="1:25" ht="12.75" customHeight="1">
      <c r="A828" s="8"/>
      <c r="B828" s="75"/>
      <c r="C828" s="8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</row>
    <row r="829" spans="1:25" ht="12.75" customHeight="1">
      <c r="A829" s="8"/>
      <c r="B829" s="75"/>
      <c r="C829" s="8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</row>
    <row r="830" spans="1:25" ht="12.75" customHeight="1">
      <c r="A830" s="8"/>
      <c r="B830" s="75"/>
      <c r="C830" s="8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</row>
    <row r="831" spans="1:25" ht="12.75" customHeight="1">
      <c r="A831" s="8"/>
      <c r="B831" s="75"/>
      <c r="C831" s="8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</row>
    <row r="832" spans="1:25" ht="12.75" customHeight="1">
      <c r="A832" s="8"/>
      <c r="B832" s="75"/>
      <c r="C832" s="8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</row>
    <row r="833" spans="1:25" ht="12.75" customHeight="1">
      <c r="A833" s="8"/>
      <c r="B833" s="75"/>
      <c r="C833" s="8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</row>
    <row r="834" spans="1:25" ht="12.75" customHeight="1">
      <c r="A834" s="8"/>
      <c r="B834" s="75"/>
      <c r="C834" s="8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</row>
    <row r="835" spans="1:25" ht="12.75" customHeight="1">
      <c r="A835" s="8"/>
      <c r="B835" s="75"/>
      <c r="C835" s="8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</row>
    <row r="836" spans="1:25" ht="12.75" customHeight="1">
      <c r="A836" s="8"/>
      <c r="B836" s="75"/>
      <c r="C836" s="8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</row>
    <row r="837" spans="1:25" ht="12.75" customHeight="1">
      <c r="A837" s="8"/>
      <c r="B837" s="75"/>
      <c r="C837" s="8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</row>
    <row r="838" spans="1:25" ht="12.75" customHeight="1">
      <c r="A838" s="8"/>
      <c r="B838" s="75"/>
      <c r="C838" s="8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</row>
    <row r="839" spans="1:25" ht="12.75" customHeight="1">
      <c r="A839" s="8"/>
      <c r="B839" s="75"/>
      <c r="C839" s="8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</row>
    <row r="840" spans="1:25" ht="12.75" customHeight="1">
      <c r="A840" s="8"/>
      <c r="B840" s="75"/>
      <c r="C840" s="8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</row>
    <row r="841" spans="1:25" ht="12.75" customHeight="1">
      <c r="A841" s="8"/>
      <c r="B841" s="75"/>
      <c r="C841" s="8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</row>
    <row r="842" spans="1:25" ht="12.75" customHeight="1">
      <c r="A842" s="8"/>
      <c r="B842" s="75"/>
      <c r="C842" s="8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</row>
    <row r="843" spans="1:25" ht="12.75" customHeight="1">
      <c r="A843" s="8"/>
      <c r="B843" s="75"/>
      <c r="C843" s="8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</row>
    <row r="844" spans="1:25" ht="12.75" customHeight="1">
      <c r="A844" s="8"/>
      <c r="B844" s="75"/>
      <c r="C844" s="8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</row>
    <row r="845" spans="1:25" ht="12.75" customHeight="1">
      <c r="A845" s="8"/>
      <c r="B845" s="75"/>
      <c r="C845" s="8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</row>
    <row r="846" spans="1:25" ht="12.75" customHeight="1">
      <c r="A846" s="8"/>
      <c r="B846" s="75"/>
      <c r="C846" s="8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</row>
    <row r="847" spans="1:25" ht="12.75" customHeight="1">
      <c r="A847" s="8"/>
      <c r="B847" s="75"/>
      <c r="C847" s="8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</row>
    <row r="848" spans="1:25" ht="12.75" customHeight="1">
      <c r="A848" s="8"/>
      <c r="B848" s="75"/>
      <c r="C848" s="8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</row>
    <row r="849" spans="1:25" ht="12.75" customHeight="1">
      <c r="A849" s="8"/>
      <c r="B849" s="75"/>
      <c r="C849" s="8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</row>
    <row r="850" spans="1:25" ht="12.75" customHeight="1">
      <c r="A850" s="8"/>
      <c r="B850" s="75"/>
      <c r="C850" s="8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</row>
    <row r="851" spans="1:25" ht="12.75" customHeight="1">
      <c r="A851" s="8"/>
      <c r="B851" s="75"/>
      <c r="C851" s="8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</row>
    <row r="852" spans="1:25" ht="12.75" customHeight="1">
      <c r="A852" s="8"/>
      <c r="B852" s="75"/>
      <c r="C852" s="8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</row>
    <row r="853" spans="1:25" ht="12.75" customHeight="1">
      <c r="A853" s="8"/>
      <c r="B853" s="75"/>
      <c r="C853" s="8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</row>
    <row r="854" spans="1:25" ht="12.75" customHeight="1">
      <c r="A854" s="8"/>
      <c r="B854" s="75"/>
      <c r="C854" s="8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</row>
    <row r="855" spans="1:25" ht="12.75" customHeight="1">
      <c r="A855" s="8"/>
      <c r="B855" s="75"/>
      <c r="C855" s="8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</row>
    <row r="856" spans="1:25" ht="12.75" customHeight="1">
      <c r="A856" s="8"/>
      <c r="B856" s="75"/>
      <c r="C856" s="8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</row>
    <row r="857" spans="1:25" ht="12.75" customHeight="1">
      <c r="A857" s="8"/>
      <c r="B857" s="75"/>
      <c r="C857" s="8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</row>
    <row r="858" spans="1:25" ht="12.75" customHeight="1">
      <c r="A858" s="8"/>
      <c r="B858" s="75"/>
      <c r="C858" s="8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</row>
    <row r="859" spans="1:25" ht="12.75" customHeight="1">
      <c r="A859" s="8"/>
      <c r="B859" s="75"/>
      <c r="C859" s="8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</row>
    <row r="860" spans="1:25" ht="12.75" customHeight="1">
      <c r="A860" s="8"/>
      <c r="B860" s="75"/>
      <c r="C860" s="8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</row>
    <row r="861" spans="1:25" ht="12.75" customHeight="1">
      <c r="A861" s="8"/>
      <c r="B861" s="75"/>
      <c r="C861" s="8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</row>
    <row r="862" spans="1:25" ht="12.75" customHeight="1">
      <c r="A862" s="8"/>
      <c r="B862" s="75"/>
      <c r="C862" s="8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</row>
    <row r="863" spans="1:25" ht="12.75" customHeight="1">
      <c r="A863" s="8"/>
      <c r="B863" s="75"/>
      <c r="C863" s="8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</row>
    <row r="864" spans="1:25" ht="12.75" customHeight="1">
      <c r="A864" s="8"/>
      <c r="B864" s="75"/>
      <c r="C864" s="8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</row>
    <row r="865" spans="1:25" ht="12.75" customHeight="1">
      <c r="A865" s="8"/>
      <c r="B865" s="75"/>
      <c r="C865" s="8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</row>
    <row r="866" spans="1:25" ht="12.75" customHeight="1">
      <c r="A866" s="8"/>
      <c r="B866" s="75"/>
      <c r="C866" s="8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</row>
    <row r="867" spans="1:25" ht="12.75" customHeight="1">
      <c r="A867" s="8"/>
      <c r="B867" s="75"/>
      <c r="C867" s="8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</row>
    <row r="868" spans="1:25" ht="12.75" customHeight="1">
      <c r="A868" s="8"/>
      <c r="B868" s="75"/>
      <c r="C868" s="8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</row>
    <row r="869" spans="1:25" ht="12.75" customHeight="1">
      <c r="A869" s="8"/>
      <c r="B869" s="75"/>
      <c r="C869" s="8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</row>
    <row r="870" spans="1:25" ht="12.75" customHeight="1">
      <c r="A870" s="8"/>
      <c r="B870" s="75"/>
      <c r="C870" s="8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</row>
    <row r="871" spans="1:25" ht="12.75" customHeight="1">
      <c r="A871" s="8"/>
      <c r="B871" s="75"/>
      <c r="C871" s="8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</row>
    <row r="872" spans="1:25" ht="12.75" customHeight="1">
      <c r="A872" s="8"/>
      <c r="B872" s="75"/>
      <c r="C872" s="8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</row>
    <row r="873" spans="1:25" ht="12.75" customHeight="1">
      <c r="A873" s="8"/>
      <c r="B873" s="75"/>
      <c r="C873" s="8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</row>
    <row r="874" spans="1:25" ht="12.75" customHeight="1">
      <c r="A874" s="8"/>
      <c r="B874" s="75"/>
      <c r="C874" s="8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</row>
    <row r="875" spans="1:25" ht="12.75" customHeight="1">
      <c r="A875" s="8"/>
      <c r="B875" s="75"/>
      <c r="C875" s="8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</row>
    <row r="876" spans="1:25" ht="12.75" customHeight="1">
      <c r="A876" s="8"/>
      <c r="B876" s="75"/>
      <c r="C876" s="8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</row>
    <row r="877" spans="1:25" ht="12.75" customHeight="1">
      <c r="A877" s="8"/>
      <c r="B877" s="75"/>
      <c r="C877" s="8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</row>
    <row r="878" spans="1:25" ht="12.75" customHeight="1">
      <c r="A878" s="8"/>
      <c r="B878" s="75"/>
      <c r="C878" s="8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</row>
    <row r="879" spans="1:25" ht="12.75" customHeight="1">
      <c r="A879" s="8"/>
      <c r="B879" s="75"/>
      <c r="C879" s="8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</row>
    <row r="880" spans="1:25" ht="12.75" customHeight="1">
      <c r="A880" s="8"/>
      <c r="B880" s="75"/>
      <c r="C880" s="8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</row>
    <row r="881" spans="1:25" ht="12.75" customHeight="1">
      <c r="A881" s="8"/>
      <c r="B881" s="75"/>
      <c r="C881" s="8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</row>
    <row r="882" spans="1:25" ht="12.75" customHeight="1">
      <c r="A882" s="8"/>
      <c r="B882" s="75"/>
      <c r="C882" s="8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</row>
    <row r="883" spans="1:25" ht="12.75" customHeight="1">
      <c r="A883" s="8"/>
      <c r="B883" s="75"/>
      <c r="C883" s="8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</row>
    <row r="884" spans="1:25" ht="12.75" customHeight="1">
      <c r="A884" s="8"/>
      <c r="B884" s="75"/>
      <c r="C884" s="8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</row>
    <row r="885" spans="1:25" ht="12.75" customHeight="1">
      <c r="A885" s="8"/>
      <c r="B885" s="75"/>
      <c r="C885" s="8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</row>
    <row r="886" spans="1:25" ht="12.75" customHeight="1">
      <c r="A886" s="8"/>
      <c r="B886" s="75"/>
      <c r="C886" s="8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</row>
    <row r="887" spans="1:25" ht="12.75" customHeight="1">
      <c r="A887" s="8"/>
      <c r="B887" s="75"/>
      <c r="C887" s="8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</row>
    <row r="888" spans="1:25" ht="12.75" customHeight="1">
      <c r="A888" s="8"/>
      <c r="B888" s="75"/>
      <c r="C888" s="8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</row>
    <row r="889" spans="1:25" ht="12.75" customHeight="1">
      <c r="A889" s="8"/>
      <c r="B889" s="75"/>
      <c r="C889" s="8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</row>
    <row r="890" spans="1:25" ht="12.75" customHeight="1">
      <c r="A890" s="8"/>
      <c r="B890" s="75"/>
      <c r="C890" s="8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</row>
    <row r="891" spans="1:25" ht="12.75" customHeight="1">
      <c r="A891" s="8"/>
      <c r="B891" s="75"/>
      <c r="C891" s="8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</row>
    <row r="892" spans="1:25" ht="12.75" customHeight="1">
      <c r="A892" s="8"/>
      <c r="B892" s="75"/>
      <c r="C892" s="8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</row>
    <row r="893" spans="1:25" ht="12.75" customHeight="1">
      <c r="A893" s="8"/>
      <c r="B893" s="75"/>
      <c r="C893" s="8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</row>
    <row r="894" spans="1:25" ht="12.75" customHeight="1">
      <c r="A894" s="8"/>
      <c r="B894" s="75"/>
      <c r="C894" s="8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</row>
    <row r="895" spans="1:25" ht="12.75" customHeight="1">
      <c r="A895" s="8"/>
      <c r="B895" s="75"/>
      <c r="C895" s="8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</row>
    <row r="896" spans="1:25" ht="12.75" customHeight="1">
      <c r="A896" s="8"/>
      <c r="B896" s="75"/>
      <c r="C896" s="8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</row>
    <row r="897" spans="1:25" ht="12.75" customHeight="1">
      <c r="A897" s="8"/>
      <c r="B897" s="75"/>
      <c r="C897" s="8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</row>
    <row r="898" spans="1:25" ht="12.75" customHeight="1">
      <c r="A898" s="8"/>
      <c r="B898" s="75"/>
      <c r="C898" s="8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</row>
    <row r="899" spans="1:25" ht="12.75" customHeight="1">
      <c r="A899" s="8"/>
      <c r="B899" s="75"/>
      <c r="C899" s="8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</row>
    <row r="900" spans="1:25" ht="12.75" customHeight="1">
      <c r="A900" s="8"/>
      <c r="B900" s="75"/>
      <c r="C900" s="8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</row>
    <row r="901" spans="1:25" ht="12.75" customHeight="1">
      <c r="A901" s="8"/>
      <c r="B901" s="75"/>
      <c r="C901" s="8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</row>
    <row r="902" spans="1:25" ht="12.75" customHeight="1">
      <c r="A902" s="8"/>
      <c r="B902" s="75"/>
      <c r="C902" s="8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</row>
    <row r="903" spans="1:25" ht="12.75" customHeight="1">
      <c r="A903" s="8"/>
      <c r="B903" s="75"/>
      <c r="C903" s="8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</row>
    <row r="904" spans="1:25" ht="12.75" customHeight="1">
      <c r="A904" s="8"/>
      <c r="B904" s="75"/>
      <c r="C904" s="8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</row>
    <row r="905" spans="1:25" ht="12.75" customHeight="1">
      <c r="A905" s="8"/>
      <c r="B905" s="75"/>
      <c r="C905" s="8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</row>
    <row r="906" spans="1:25" ht="12.75" customHeight="1">
      <c r="A906" s="8"/>
      <c r="B906" s="75"/>
      <c r="C906" s="8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</row>
    <row r="907" spans="1:25" ht="12.75" customHeight="1">
      <c r="A907" s="8"/>
      <c r="B907" s="75"/>
      <c r="C907" s="8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</row>
    <row r="908" spans="1:25" ht="12.75" customHeight="1">
      <c r="A908" s="8"/>
      <c r="B908" s="75"/>
      <c r="C908" s="8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</row>
    <row r="909" spans="1:25" ht="12.75" customHeight="1">
      <c r="A909" s="8"/>
      <c r="B909" s="75"/>
      <c r="C909" s="8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</row>
    <row r="910" spans="1:25" ht="12.75" customHeight="1">
      <c r="A910" s="8"/>
      <c r="B910" s="75"/>
      <c r="C910" s="8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</row>
    <row r="911" spans="1:25" ht="12.75" customHeight="1">
      <c r="A911" s="8"/>
      <c r="B911" s="75"/>
      <c r="C911" s="8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</row>
    <row r="912" spans="1:25" ht="12.75" customHeight="1">
      <c r="A912" s="8"/>
      <c r="B912" s="75"/>
      <c r="C912" s="8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</row>
    <row r="913" spans="1:25" ht="12.75" customHeight="1">
      <c r="A913" s="8"/>
      <c r="B913" s="75"/>
      <c r="C913" s="8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</row>
    <row r="914" spans="1:25" ht="12.75" customHeight="1">
      <c r="A914" s="8"/>
      <c r="B914" s="75"/>
      <c r="C914" s="8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</row>
    <row r="915" spans="1:25" ht="12.75" customHeight="1">
      <c r="A915" s="8"/>
      <c r="B915" s="75"/>
      <c r="C915" s="8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</row>
    <row r="916" spans="1:25" ht="12.75" customHeight="1">
      <c r="A916" s="8"/>
      <c r="B916" s="75"/>
      <c r="C916" s="8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</row>
    <row r="917" spans="1:25" ht="12.75" customHeight="1">
      <c r="A917" s="8"/>
      <c r="B917" s="75"/>
      <c r="C917" s="8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</row>
    <row r="918" spans="1:25" ht="12.75" customHeight="1">
      <c r="A918" s="8"/>
      <c r="B918" s="75"/>
      <c r="C918" s="8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</row>
    <row r="919" spans="1:25" ht="12.75" customHeight="1">
      <c r="A919" s="8"/>
      <c r="B919" s="75"/>
      <c r="C919" s="8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</row>
    <row r="920" spans="1:25" ht="12.75" customHeight="1">
      <c r="A920" s="8"/>
      <c r="B920" s="75"/>
      <c r="C920" s="8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</row>
    <row r="921" spans="1:25" ht="12.75" customHeight="1">
      <c r="A921" s="8"/>
      <c r="B921" s="75"/>
      <c r="C921" s="8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</row>
    <row r="922" spans="1:25" ht="12.75" customHeight="1">
      <c r="A922" s="8"/>
      <c r="B922" s="75"/>
      <c r="C922" s="8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</row>
    <row r="923" spans="1:25" ht="12.75" customHeight="1">
      <c r="A923" s="8"/>
      <c r="B923" s="75"/>
      <c r="C923" s="8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</row>
    <row r="924" spans="1:25" ht="12.75" customHeight="1">
      <c r="A924" s="8"/>
      <c r="B924" s="75"/>
      <c r="C924" s="8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</row>
    <row r="925" spans="1:25" ht="12.75" customHeight="1">
      <c r="A925" s="8"/>
      <c r="B925" s="75"/>
      <c r="C925" s="8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</row>
    <row r="926" spans="1:25" ht="12.75" customHeight="1">
      <c r="A926" s="8"/>
      <c r="B926" s="75"/>
      <c r="C926" s="8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</row>
    <row r="927" spans="1:25" ht="12.75" customHeight="1">
      <c r="A927" s="8"/>
      <c r="B927" s="75"/>
      <c r="C927" s="8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</row>
    <row r="928" spans="1:25" ht="12.75" customHeight="1">
      <c r="A928" s="8"/>
      <c r="B928" s="75"/>
      <c r="C928" s="8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</row>
    <row r="929" spans="1:25" ht="12.75" customHeight="1">
      <c r="A929" s="8"/>
      <c r="B929" s="75"/>
      <c r="C929" s="8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</row>
    <row r="930" spans="1:25" ht="12.75" customHeight="1">
      <c r="A930" s="8"/>
      <c r="B930" s="75"/>
      <c r="C930" s="8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</row>
    <row r="931" spans="1:25" ht="12.75" customHeight="1">
      <c r="A931" s="8"/>
      <c r="B931" s="75"/>
      <c r="C931" s="8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</row>
    <row r="932" spans="1:25" ht="12.75" customHeight="1">
      <c r="A932" s="8"/>
      <c r="B932" s="75"/>
      <c r="C932" s="8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</row>
    <row r="933" spans="1:25" ht="12.75" customHeight="1">
      <c r="A933" s="8"/>
      <c r="B933" s="75"/>
      <c r="C933" s="8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</row>
    <row r="934" spans="1:25" ht="12.75" customHeight="1">
      <c r="A934" s="8"/>
      <c r="B934" s="75"/>
      <c r="C934" s="8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</row>
    <row r="935" spans="1:25" ht="12.75" customHeight="1">
      <c r="A935" s="8"/>
      <c r="B935" s="75"/>
      <c r="C935" s="8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</row>
    <row r="936" spans="1:25" ht="12.75" customHeight="1">
      <c r="A936" s="8"/>
      <c r="B936" s="75"/>
      <c r="C936" s="8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</row>
    <row r="937" spans="1:25" ht="12.75" customHeight="1">
      <c r="A937" s="8"/>
      <c r="B937" s="75"/>
      <c r="C937" s="8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</row>
    <row r="938" spans="1:25" ht="12.75" customHeight="1">
      <c r="A938" s="8"/>
      <c r="B938" s="75"/>
      <c r="C938" s="8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</row>
    <row r="939" spans="1:25" ht="12.75" customHeight="1">
      <c r="A939" s="8"/>
      <c r="B939" s="75"/>
      <c r="C939" s="8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</row>
    <row r="940" spans="1:25" ht="12.75" customHeight="1">
      <c r="A940" s="8"/>
      <c r="B940" s="75"/>
      <c r="C940" s="8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</row>
    <row r="941" spans="1:25" ht="12.75" customHeight="1">
      <c r="A941" s="8"/>
      <c r="B941" s="75"/>
      <c r="C941" s="8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</row>
    <row r="942" spans="1:25" ht="12.75" customHeight="1">
      <c r="A942" s="8"/>
      <c r="B942" s="75"/>
      <c r="C942" s="8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</row>
    <row r="943" spans="1:25" ht="12.75" customHeight="1">
      <c r="A943" s="8"/>
      <c r="B943" s="75"/>
      <c r="C943" s="8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</row>
    <row r="944" spans="1:25" ht="12.75" customHeight="1">
      <c r="A944" s="8"/>
      <c r="B944" s="75"/>
      <c r="C944" s="8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</row>
    <row r="945" spans="1:25" ht="12.75" customHeight="1">
      <c r="A945" s="8"/>
      <c r="B945" s="75"/>
      <c r="C945" s="8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</row>
    <row r="946" spans="1:25" ht="12.75" customHeight="1">
      <c r="A946" s="8"/>
      <c r="B946" s="75"/>
      <c r="C946" s="8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</row>
    <row r="947" spans="1:25" ht="12.75" customHeight="1">
      <c r="A947" s="8"/>
      <c r="B947" s="75"/>
      <c r="C947" s="8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</row>
    <row r="948" spans="1:25" ht="12.75" customHeight="1">
      <c r="A948" s="8"/>
      <c r="B948" s="75"/>
      <c r="C948" s="8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</row>
    <row r="949" spans="1:25" ht="12.75" customHeight="1">
      <c r="A949" s="8"/>
      <c r="B949" s="75"/>
      <c r="C949" s="8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</row>
    <row r="950" spans="1:25" ht="12.75" customHeight="1">
      <c r="A950" s="8"/>
      <c r="B950" s="75"/>
      <c r="C950" s="8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</row>
    <row r="951" spans="1:25" ht="12.75" customHeight="1">
      <c r="A951" s="8"/>
      <c r="B951" s="75"/>
      <c r="C951" s="8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</row>
    <row r="952" spans="1:25" ht="12.75" customHeight="1">
      <c r="A952" s="8"/>
      <c r="B952" s="75"/>
      <c r="C952" s="8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</row>
    <row r="953" spans="1:25" ht="12.75" customHeight="1">
      <c r="A953" s="8"/>
      <c r="B953" s="75"/>
      <c r="C953" s="8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</row>
    <row r="954" spans="1:25" ht="12.75" customHeight="1">
      <c r="A954" s="8"/>
      <c r="B954" s="75"/>
      <c r="C954" s="8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</row>
    <row r="955" spans="1:25" ht="12.75" customHeight="1">
      <c r="A955" s="8"/>
      <c r="B955" s="75"/>
      <c r="C955" s="8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</row>
    <row r="956" spans="1:25" ht="12.75" customHeight="1">
      <c r="A956" s="8"/>
      <c r="B956" s="75"/>
      <c r="C956" s="8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</row>
    <row r="957" spans="1:25" ht="12.75" customHeight="1">
      <c r="A957" s="8"/>
      <c r="B957" s="75"/>
      <c r="C957" s="8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</row>
    <row r="958" spans="1:25" ht="12.75" customHeight="1">
      <c r="A958" s="8"/>
      <c r="B958" s="75"/>
      <c r="C958" s="8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</row>
    <row r="959" spans="1:25" ht="12.75" customHeight="1">
      <c r="A959" s="8"/>
      <c r="B959" s="75"/>
      <c r="C959" s="8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</row>
    <row r="960" spans="1:25" ht="12.75" customHeight="1">
      <c r="A960" s="8"/>
      <c r="B960" s="75"/>
      <c r="C960" s="8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</row>
    <row r="961" spans="1:25" ht="12.75" customHeight="1">
      <c r="A961" s="8"/>
      <c r="B961" s="75"/>
      <c r="C961" s="8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</row>
    <row r="962" spans="1:25" ht="12.75" customHeight="1">
      <c r="A962" s="8"/>
      <c r="B962" s="75"/>
      <c r="C962" s="8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</row>
    <row r="963" spans="1:25" ht="12.75" customHeight="1">
      <c r="A963" s="8"/>
      <c r="B963" s="75"/>
      <c r="C963" s="8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</row>
    <row r="964" spans="1:25" ht="12.75" customHeight="1">
      <c r="A964" s="8"/>
      <c r="B964" s="75"/>
      <c r="C964" s="8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</row>
    <row r="965" spans="1:25" ht="12.75" customHeight="1">
      <c r="A965" s="8"/>
      <c r="B965" s="75"/>
      <c r="C965" s="8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</row>
    <row r="966" spans="1:25" ht="12.75" customHeight="1">
      <c r="A966" s="8"/>
      <c r="B966" s="75"/>
      <c r="C966" s="8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</row>
    <row r="967" spans="1:25" ht="12.75" customHeight="1">
      <c r="A967" s="8"/>
      <c r="B967" s="75"/>
      <c r="C967" s="8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</row>
    <row r="968" spans="1:25" ht="12.75" customHeight="1">
      <c r="A968" s="8"/>
      <c r="B968" s="75"/>
      <c r="C968" s="8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</row>
    <row r="969" spans="1:25" ht="12.75" customHeight="1">
      <c r="A969" s="8"/>
      <c r="B969" s="75"/>
      <c r="C969" s="8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</row>
    <row r="970" spans="1:25" ht="12.75" customHeight="1">
      <c r="A970" s="8"/>
      <c r="B970" s="75"/>
      <c r="C970" s="8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</row>
    <row r="971" spans="1:25" ht="12.75" customHeight="1">
      <c r="A971" s="8"/>
      <c r="B971" s="75"/>
      <c r="C971" s="8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</row>
    <row r="972" spans="1:25" ht="12.75" customHeight="1">
      <c r="A972" s="8"/>
      <c r="B972" s="75"/>
      <c r="C972" s="8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</row>
    <row r="973" spans="1:25" ht="12.75" customHeight="1">
      <c r="A973" s="8"/>
      <c r="B973" s="75"/>
      <c r="C973" s="8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</row>
    <row r="974" spans="1:25" ht="12.75" customHeight="1">
      <c r="A974" s="8"/>
      <c r="B974" s="75"/>
      <c r="C974" s="8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</row>
    <row r="975" spans="1:25" ht="12.75" customHeight="1">
      <c r="A975" s="8"/>
      <c r="B975" s="75"/>
      <c r="C975" s="8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</row>
    <row r="976" spans="1:25" ht="12.75" customHeight="1">
      <c r="A976" s="8"/>
      <c r="B976" s="75"/>
      <c r="C976" s="8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</row>
    <row r="977" spans="1:25" ht="12.75" customHeight="1">
      <c r="A977" s="8"/>
      <c r="B977" s="75"/>
      <c r="C977" s="8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</row>
    <row r="978" spans="1:25" ht="12.75" customHeight="1">
      <c r="A978" s="8"/>
      <c r="B978" s="75"/>
      <c r="C978" s="8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</row>
    <row r="979" spans="1:25" ht="12.75" customHeight="1">
      <c r="A979" s="8"/>
      <c r="B979" s="75"/>
      <c r="C979" s="8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</row>
    <row r="980" spans="1:25" ht="12.75" customHeight="1">
      <c r="A980" s="8"/>
      <c r="B980" s="75"/>
      <c r="C980" s="8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</row>
    <row r="981" spans="1:25" ht="12.75" customHeight="1">
      <c r="A981" s="8"/>
      <c r="B981" s="75"/>
      <c r="C981" s="8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</row>
    <row r="982" spans="1:25" ht="12.75" customHeight="1">
      <c r="A982" s="8"/>
      <c r="B982" s="75"/>
      <c r="C982" s="8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</row>
    <row r="983" spans="1:25" ht="12.75" customHeight="1">
      <c r="A983" s="8"/>
      <c r="B983" s="75"/>
      <c r="C983" s="8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</row>
    <row r="984" spans="1:25" ht="12.75" customHeight="1">
      <c r="A984" s="8"/>
      <c r="B984" s="75"/>
      <c r="C984" s="8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</row>
    <row r="985" spans="1:25" ht="12.75" customHeight="1">
      <c r="A985" s="8"/>
      <c r="B985" s="75"/>
      <c r="C985" s="8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</row>
    <row r="986" spans="1:25" ht="12.75" customHeight="1">
      <c r="A986" s="8"/>
      <c r="B986" s="75"/>
      <c r="C986" s="8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</row>
    <row r="987" spans="1:25" ht="12.75" customHeight="1">
      <c r="A987" s="8"/>
      <c r="B987" s="75"/>
      <c r="C987" s="8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</row>
    <row r="988" spans="1:25" ht="12.75" customHeight="1">
      <c r="A988" s="8"/>
      <c r="B988" s="75"/>
      <c r="C988" s="8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</row>
    <row r="989" spans="1:25" ht="12.75" customHeight="1">
      <c r="A989" s="8"/>
      <c r="B989" s="75"/>
      <c r="C989" s="8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</row>
    <row r="990" spans="1:25" ht="12.75" customHeight="1">
      <c r="A990" s="8"/>
      <c r="B990" s="75"/>
      <c r="C990" s="8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</row>
    <row r="991" spans="1:25" ht="12.75" customHeight="1">
      <c r="A991" s="8"/>
      <c r="B991" s="75"/>
      <c r="C991" s="8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</row>
    <row r="992" spans="1:25" ht="12.75" customHeight="1">
      <c r="A992" s="8"/>
      <c r="B992" s="75"/>
      <c r="C992" s="8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</row>
    <row r="993" spans="1:25" ht="12.75" customHeight="1">
      <c r="A993" s="8"/>
      <c r="B993" s="75"/>
      <c r="C993" s="8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</row>
    <row r="994" spans="1:25" ht="12.75" customHeight="1">
      <c r="A994" s="8"/>
      <c r="B994" s="75"/>
      <c r="C994" s="8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</row>
    <row r="995" spans="1:25" ht="12.75" customHeight="1">
      <c r="A995" s="8"/>
      <c r="B995" s="75"/>
      <c r="C995" s="8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</row>
    <row r="996" spans="1:25" ht="12.75" customHeight="1">
      <c r="A996" s="8"/>
      <c r="B996" s="75"/>
      <c r="C996" s="8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</row>
    <row r="997" spans="1:25" ht="12.75" customHeight="1">
      <c r="A997" s="8"/>
      <c r="B997" s="75"/>
      <c r="C997" s="8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</row>
    <row r="998" spans="1:25" ht="12.75" customHeight="1">
      <c r="A998" s="8"/>
      <c r="B998" s="75"/>
      <c r="C998" s="8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</row>
    <row r="999" spans="1:25" ht="12.75" customHeight="1">
      <c r="A999" s="8"/>
      <c r="B999" s="75"/>
      <c r="C999" s="8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</row>
    <row r="1000" spans="1:25" ht="12.75" customHeight="1">
      <c r="A1000" s="8"/>
      <c r="B1000" s="75"/>
      <c r="C1000" s="8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  <row r="1001" spans="1:25" ht="12.75" customHeight="1">
      <c r="A1001" s="8"/>
      <c r="B1001" s="75"/>
      <c r="C1001" s="8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</row>
    <row r="1002" spans="1:25" ht="12.75" customHeight="1">
      <c r="A1002" s="8"/>
      <c r="B1002" s="75"/>
      <c r="C1002" s="8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</row>
    <row r="1003" spans="1:25" ht="12.75" customHeight="1">
      <c r="A1003" s="8"/>
      <c r="B1003" s="75"/>
      <c r="C1003" s="8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</row>
    <row r="1004" spans="1:25" ht="12.75" customHeight="1">
      <c r="A1004" s="8"/>
      <c r="B1004" s="75"/>
      <c r="C1004" s="8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</row>
    <row r="1005" spans="1:25" ht="12.75" customHeight="1">
      <c r="A1005" s="8"/>
      <c r="B1005" s="75"/>
      <c r="C1005" s="8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</row>
    <row r="1006" spans="1:25" ht="12.75" customHeight="1">
      <c r="A1006" s="8"/>
      <c r="B1006" s="75"/>
      <c r="C1006" s="84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</row>
    <row r="1007" spans="1:25" ht="12.75" customHeight="1">
      <c r="A1007" s="8"/>
      <c r="B1007" s="75"/>
      <c r="C1007" s="84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</row>
  </sheetData>
  <mergeCells count="16">
    <mergeCell ref="D1:I1"/>
    <mergeCell ref="E2:H2"/>
    <mergeCell ref="E3:H3"/>
    <mergeCell ref="E4:H4"/>
    <mergeCell ref="B8:C8"/>
    <mergeCell ref="F13:G13"/>
    <mergeCell ref="H13:I13"/>
    <mergeCell ref="K19:K44"/>
    <mergeCell ref="L19:L44"/>
    <mergeCell ref="B14:C14"/>
    <mergeCell ref="B15:C15"/>
    <mergeCell ref="B16:C16"/>
    <mergeCell ref="D16:J16"/>
    <mergeCell ref="B17:C17"/>
    <mergeCell ref="D17:G17"/>
    <mergeCell ref="H17:I17"/>
  </mergeCells>
  <pageMargins left="0.7" right="0.7" top="0.75" bottom="0.75" header="0" footer="0"/>
  <pageSetup paperSize="9" scale="8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S1000"/>
  <sheetViews>
    <sheetView workbookViewId="0"/>
  </sheetViews>
  <sheetFormatPr defaultColWidth="14.44140625" defaultRowHeight="15" customHeight="1"/>
  <cols>
    <col min="1" max="4" width="8" customWidth="1"/>
    <col min="5" max="5" width="14.6640625" customWidth="1"/>
    <col min="6" max="26" width="8" customWidth="1"/>
  </cols>
  <sheetData>
    <row r="1" spans="2:19" ht="14.25" customHeight="1"/>
    <row r="2" spans="2:19" ht="14.25" customHeight="1">
      <c r="D2" s="85" t="s">
        <v>191</v>
      </c>
    </row>
    <row r="4" spans="2:19" ht="45.75" customHeight="1">
      <c r="D4" s="86" t="s">
        <v>86</v>
      </c>
      <c r="E4" s="357" t="s">
        <v>87</v>
      </c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9"/>
      <c r="Q4" s="357" t="s">
        <v>88</v>
      </c>
      <c r="R4" s="358"/>
      <c r="S4" s="359"/>
    </row>
    <row r="5" spans="2:19" ht="120.75" customHeight="1">
      <c r="D5" s="87"/>
      <c r="E5" s="88" t="s">
        <v>89</v>
      </c>
      <c r="F5" s="89" t="s">
        <v>90</v>
      </c>
      <c r="G5" s="90" t="s">
        <v>91</v>
      </c>
      <c r="H5" s="91" t="s">
        <v>92</v>
      </c>
      <c r="I5" s="92" t="s">
        <v>93</v>
      </c>
      <c r="J5" s="93" t="s">
        <v>94</v>
      </c>
      <c r="K5" s="94" t="s">
        <v>95</v>
      </c>
      <c r="L5" s="95" t="s">
        <v>96</v>
      </c>
      <c r="M5" s="96" t="s">
        <v>97</v>
      </c>
      <c r="N5" s="97" t="s">
        <v>98</v>
      </c>
      <c r="O5" s="97" t="s">
        <v>99</v>
      </c>
      <c r="P5" s="98" t="s">
        <v>100</v>
      </c>
      <c r="Q5" s="99" t="s">
        <v>101</v>
      </c>
      <c r="R5" s="99" t="s">
        <v>102</v>
      </c>
      <c r="S5" s="99" t="s">
        <v>103</v>
      </c>
    </row>
    <row r="6" spans="2:19" ht="15.75" customHeight="1">
      <c r="D6" s="100" t="s">
        <v>104</v>
      </c>
      <c r="E6" s="108">
        <v>3</v>
      </c>
      <c r="F6" s="108">
        <v>2</v>
      </c>
      <c r="G6" s="108">
        <v>3</v>
      </c>
      <c r="H6" s="108">
        <v>2</v>
      </c>
      <c r="I6" s="108">
        <v>2</v>
      </c>
      <c r="J6" s="108">
        <v>2</v>
      </c>
      <c r="K6" s="108">
        <v>3</v>
      </c>
      <c r="L6" s="108">
        <v>1</v>
      </c>
      <c r="M6" s="108">
        <v>1</v>
      </c>
      <c r="N6" s="108">
        <v>3</v>
      </c>
      <c r="O6" s="108">
        <v>2</v>
      </c>
      <c r="P6" s="108">
        <v>3</v>
      </c>
      <c r="Q6" s="172">
        <v>0</v>
      </c>
      <c r="R6" s="172">
        <v>2</v>
      </c>
      <c r="S6" s="172">
        <v>0</v>
      </c>
    </row>
    <row r="7" spans="2:19" ht="15.75" customHeight="1">
      <c r="D7" s="100" t="s">
        <v>105</v>
      </c>
      <c r="E7" s="108">
        <v>3</v>
      </c>
      <c r="F7" s="108">
        <v>2</v>
      </c>
      <c r="G7" s="108">
        <v>2</v>
      </c>
      <c r="H7" s="108">
        <v>1</v>
      </c>
      <c r="I7" s="108">
        <v>3</v>
      </c>
      <c r="J7" s="108">
        <v>2</v>
      </c>
      <c r="K7" s="108">
        <v>3</v>
      </c>
      <c r="L7" s="108">
        <v>0</v>
      </c>
      <c r="M7" s="108">
        <v>2</v>
      </c>
      <c r="N7" s="108">
        <v>2</v>
      </c>
      <c r="O7" s="108">
        <v>0</v>
      </c>
      <c r="P7" s="108">
        <v>3</v>
      </c>
      <c r="Q7" s="108">
        <v>0</v>
      </c>
      <c r="R7" s="108">
        <v>2</v>
      </c>
      <c r="S7" s="108">
        <v>1</v>
      </c>
    </row>
    <row r="8" spans="2:19" ht="15.75" customHeight="1">
      <c r="D8" s="100" t="s">
        <v>106</v>
      </c>
      <c r="E8" s="108">
        <v>3</v>
      </c>
      <c r="F8" s="108">
        <v>2</v>
      </c>
      <c r="G8" s="108">
        <v>2</v>
      </c>
      <c r="H8" s="108">
        <v>3</v>
      </c>
      <c r="I8" s="108">
        <v>1</v>
      </c>
      <c r="J8" s="108">
        <v>3</v>
      </c>
      <c r="K8" s="108">
        <v>3</v>
      </c>
      <c r="L8" s="108">
        <v>0</v>
      </c>
      <c r="M8" s="108">
        <v>3</v>
      </c>
      <c r="N8" s="108">
        <v>2</v>
      </c>
      <c r="O8" s="108">
        <v>2</v>
      </c>
      <c r="P8" s="108">
        <v>3</v>
      </c>
      <c r="Q8" s="108">
        <v>3</v>
      </c>
      <c r="R8" s="108">
        <v>3</v>
      </c>
      <c r="S8" s="108">
        <v>3</v>
      </c>
    </row>
    <row r="9" spans="2:19" ht="15.75" customHeight="1">
      <c r="D9" s="100" t="s">
        <v>107</v>
      </c>
      <c r="E9" s="108">
        <v>3</v>
      </c>
      <c r="F9" s="108">
        <v>1</v>
      </c>
      <c r="G9" s="108">
        <v>2</v>
      </c>
      <c r="H9" s="108">
        <v>2</v>
      </c>
      <c r="I9" s="108">
        <v>2</v>
      </c>
      <c r="J9" s="108">
        <v>2</v>
      </c>
      <c r="K9" s="108">
        <v>3</v>
      </c>
      <c r="L9" s="108">
        <v>0</v>
      </c>
      <c r="M9" s="108">
        <v>2</v>
      </c>
      <c r="N9" s="108">
        <v>1</v>
      </c>
      <c r="O9" s="108">
        <v>2</v>
      </c>
      <c r="P9" s="108">
        <v>3</v>
      </c>
      <c r="Q9" s="108">
        <v>2</v>
      </c>
      <c r="R9" s="172">
        <v>3</v>
      </c>
      <c r="S9" s="172">
        <v>2</v>
      </c>
    </row>
    <row r="10" spans="2:19" ht="15.75" customHeight="1">
      <c r="B10" s="85" t="s">
        <v>108</v>
      </c>
      <c r="D10" s="106" t="s">
        <v>109</v>
      </c>
      <c r="E10" s="107">
        <f t="shared" ref="E10:S10" si="0">IFERROR(AVERAGEIF(E6:E9,"&lt;&gt;0",E6:E9),0)</f>
        <v>3</v>
      </c>
      <c r="F10" s="107">
        <f t="shared" si="0"/>
        <v>1.75</v>
      </c>
      <c r="G10" s="107">
        <f t="shared" si="0"/>
        <v>2.25</v>
      </c>
      <c r="H10" s="107">
        <f t="shared" si="0"/>
        <v>2</v>
      </c>
      <c r="I10" s="107">
        <f t="shared" si="0"/>
        <v>2</v>
      </c>
      <c r="J10" s="107">
        <f t="shared" si="0"/>
        <v>2.25</v>
      </c>
      <c r="K10" s="107">
        <f t="shared" si="0"/>
        <v>3</v>
      </c>
      <c r="L10" s="107">
        <f t="shared" si="0"/>
        <v>1</v>
      </c>
      <c r="M10" s="107">
        <f t="shared" si="0"/>
        <v>2</v>
      </c>
      <c r="N10" s="107">
        <f t="shared" si="0"/>
        <v>2</v>
      </c>
      <c r="O10" s="107">
        <f t="shared" si="0"/>
        <v>2</v>
      </c>
      <c r="P10" s="107">
        <f t="shared" si="0"/>
        <v>3</v>
      </c>
      <c r="Q10" s="107">
        <f t="shared" si="0"/>
        <v>2.5</v>
      </c>
      <c r="R10" s="107">
        <f t="shared" si="0"/>
        <v>2.5</v>
      </c>
      <c r="S10" s="107">
        <f t="shared" si="0"/>
        <v>2</v>
      </c>
    </row>
    <row r="11" spans="2:19" ht="14.25" customHeight="1"/>
    <row r="12" spans="2:19" ht="15" customHeight="1">
      <c r="B12" s="85" t="s">
        <v>133</v>
      </c>
    </row>
    <row r="13" spans="2:19" ht="45.75" customHeight="1">
      <c r="B13" s="85" t="s">
        <v>79</v>
      </c>
      <c r="D13" s="86" t="s">
        <v>86</v>
      </c>
      <c r="E13" s="357" t="s">
        <v>87</v>
      </c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9"/>
      <c r="Q13" s="357" t="s">
        <v>88</v>
      </c>
      <c r="R13" s="358"/>
      <c r="S13" s="359"/>
    </row>
    <row r="14" spans="2:19" ht="120.75" customHeight="1">
      <c r="D14" s="87"/>
      <c r="E14" s="88" t="s">
        <v>89</v>
      </c>
      <c r="F14" s="89" t="s">
        <v>90</v>
      </c>
      <c r="G14" s="90" t="s">
        <v>91</v>
      </c>
      <c r="H14" s="91" t="s">
        <v>92</v>
      </c>
      <c r="I14" s="92" t="s">
        <v>93</v>
      </c>
      <c r="J14" s="93" t="s">
        <v>94</v>
      </c>
      <c r="K14" s="94" t="s">
        <v>95</v>
      </c>
      <c r="L14" s="95" t="s">
        <v>96</v>
      </c>
      <c r="M14" s="96" t="s">
        <v>97</v>
      </c>
      <c r="N14" s="97" t="s">
        <v>98</v>
      </c>
      <c r="O14" s="97" t="s">
        <v>99</v>
      </c>
      <c r="P14" s="98" t="s">
        <v>100</v>
      </c>
      <c r="Q14" s="99" t="s">
        <v>101</v>
      </c>
      <c r="R14" s="99" t="s">
        <v>102</v>
      </c>
      <c r="S14" s="99" t="s">
        <v>103</v>
      </c>
    </row>
    <row r="15" spans="2:19" ht="15.75" customHeight="1">
      <c r="C15" s="85">
        <f>'CC2-CO-attainment'!M19</f>
        <v>3</v>
      </c>
      <c r="D15" s="100" t="s">
        <v>104</v>
      </c>
      <c r="E15" s="108">
        <f t="shared" ref="E15:S15" si="1">($C$15*E6/3)</f>
        <v>3</v>
      </c>
      <c r="F15" s="108">
        <f t="shared" si="1"/>
        <v>2</v>
      </c>
      <c r="G15" s="108">
        <f t="shared" si="1"/>
        <v>3</v>
      </c>
      <c r="H15" s="108">
        <f t="shared" si="1"/>
        <v>2</v>
      </c>
      <c r="I15" s="108">
        <f t="shared" si="1"/>
        <v>2</v>
      </c>
      <c r="J15" s="108">
        <f t="shared" si="1"/>
        <v>2</v>
      </c>
      <c r="K15" s="108">
        <f t="shared" si="1"/>
        <v>3</v>
      </c>
      <c r="L15" s="108">
        <f t="shared" si="1"/>
        <v>1</v>
      </c>
      <c r="M15" s="108">
        <f t="shared" si="1"/>
        <v>1</v>
      </c>
      <c r="N15" s="108">
        <f t="shared" si="1"/>
        <v>3</v>
      </c>
      <c r="O15" s="108">
        <f t="shared" si="1"/>
        <v>2</v>
      </c>
      <c r="P15" s="108">
        <f t="shared" si="1"/>
        <v>3</v>
      </c>
      <c r="Q15" s="108">
        <f t="shared" si="1"/>
        <v>0</v>
      </c>
      <c r="R15" s="108">
        <f t="shared" si="1"/>
        <v>2</v>
      </c>
      <c r="S15" s="108">
        <f t="shared" si="1"/>
        <v>0</v>
      </c>
    </row>
    <row r="16" spans="2:19" ht="15.75" customHeight="1">
      <c r="D16" s="100" t="s">
        <v>105</v>
      </c>
      <c r="E16" s="108">
        <f t="shared" ref="E16:S16" si="2">($C$15*E7/3)</f>
        <v>3</v>
      </c>
      <c r="F16" s="108">
        <f t="shared" si="2"/>
        <v>2</v>
      </c>
      <c r="G16" s="108">
        <f t="shared" si="2"/>
        <v>2</v>
      </c>
      <c r="H16" s="108">
        <f t="shared" si="2"/>
        <v>1</v>
      </c>
      <c r="I16" s="108">
        <f t="shared" si="2"/>
        <v>3</v>
      </c>
      <c r="J16" s="108">
        <f t="shared" si="2"/>
        <v>2</v>
      </c>
      <c r="K16" s="108">
        <f t="shared" si="2"/>
        <v>3</v>
      </c>
      <c r="L16" s="108">
        <f t="shared" si="2"/>
        <v>0</v>
      </c>
      <c r="M16" s="108">
        <f t="shared" si="2"/>
        <v>2</v>
      </c>
      <c r="N16" s="108">
        <f t="shared" si="2"/>
        <v>2</v>
      </c>
      <c r="O16" s="108">
        <f t="shared" si="2"/>
        <v>0</v>
      </c>
      <c r="P16" s="108">
        <f t="shared" si="2"/>
        <v>3</v>
      </c>
      <c r="Q16" s="108">
        <f t="shared" si="2"/>
        <v>0</v>
      </c>
      <c r="R16" s="108">
        <f t="shared" si="2"/>
        <v>2</v>
      </c>
      <c r="S16" s="108">
        <f t="shared" si="2"/>
        <v>1</v>
      </c>
    </row>
    <row r="17" spans="2:19" ht="15.75" customHeight="1">
      <c r="D17" s="100" t="s">
        <v>106</v>
      </c>
      <c r="E17" s="108">
        <f t="shared" ref="E17:S17" si="3">($C$15*E8/3)</f>
        <v>3</v>
      </c>
      <c r="F17" s="108">
        <f t="shared" si="3"/>
        <v>2</v>
      </c>
      <c r="G17" s="108">
        <f t="shared" si="3"/>
        <v>2</v>
      </c>
      <c r="H17" s="108">
        <f t="shared" si="3"/>
        <v>3</v>
      </c>
      <c r="I17" s="108">
        <f t="shared" si="3"/>
        <v>1</v>
      </c>
      <c r="J17" s="108">
        <f t="shared" si="3"/>
        <v>3</v>
      </c>
      <c r="K17" s="108">
        <f t="shared" si="3"/>
        <v>3</v>
      </c>
      <c r="L17" s="108">
        <f t="shared" si="3"/>
        <v>0</v>
      </c>
      <c r="M17" s="108">
        <f t="shared" si="3"/>
        <v>3</v>
      </c>
      <c r="N17" s="108">
        <f t="shared" si="3"/>
        <v>2</v>
      </c>
      <c r="O17" s="108">
        <f t="shared" si="3"/>
        <v>2</v>
      </c>
      <c r="P17" s="108">
        <f t="shared" si="3"/>
        <v>3</v>
      </c>
      <c r="Q17" s="108">
        <f t="shared" si="3"/>
        <v>3</v>
      </c>
      <c r="R17" s="108">
        <f t="shared" si="3"/>
        <v>3</v>
      </c>
      <c r="S17" s="108">
        <f t="shared" si="3"/>
        <v>3</v>
      </c>
    </row>
    <row r="18" spans="2:19" ht="15.75" customHeight="1">
      <c r="D18" s="100" t="s">
        <v>107</v>
      </c>
      <c r="E18" s="108">
        <f t="shared" ref="E18:S18" si="4">($C$15*E9/3)</f>
        <v>3</v>
      </c>
      <c r="F18" s="108">
        <f t="shared" si="4"/>
        <v>1</v>
      </c>
      <c r="G18" s="108">
        <f t="shared" si="4"/>
        <v>2</v>
      </c>
      <c r="H18" s="108">
        <f t="shared" si="4"/>
        <v>2</v>
      </c>
      <c r="I18" s="108">
        <f t="shared" si="4"/>
        <v>2</v>
      </c>
      <c r="J18" s="108">
        <f t="shared" si="4"/>
        <v>2</v>
      </c>
      <c r="K18" s="108">
        <f t="shared" si="4"/>
        <v>3</v>
      </c>
      <c r="L18" s="108">
        <f t="shared" si="4"/>
        <v>0</v>
      </c>
      <c r="M18" s="108">
        <f t="shared" si="4"/>
        <v>2</v>
      </c>
      <c r="N18" s="108">
        <f t="shared" si="4"/>
        <v>1</v>
      </c>
      <c r="O18" s="108">
        <f t="shared" si="4"/>
        <v>2</v>
      </c>
      <c r="P18" s="108">
        <f t="shared" si="4"/>
        <v>3</v>
      </c>
      <c r="Q18" s="108">
        <f t="shared" si="4"/>
        <v>2</v>
      </c>
      <c r="R18" s="108">
        <f t="shared" si="4"/>
        <v>3</v>
      </c>
      <c r="S18" s="108">
        <f t="shared" si="4"/>
        <v>2</v>
      </c>
    </row>
    <row r="19" spans="2:19" ht="15.75" customHeight="1">
      <c r="D19" s="106" t="s">
        <v>109</v>
      </c>
      <c r="E19" s="107">
        <f t="shared" ref="E19:S19" si="5">IFERROR(AVERAGEIF(E15:E18,"&lt;&gt;0",E15:E18),0)</f>
        <v>3</v>
      </c>
      <c r="F19" s="107">
        <f t="shared" si="5"/>
        <v>1.75</v>
      </c>
      <c r="G19" s="107">
        <f t="shared" si="5"/>
        <v>2.25</v>
      </c>
      <c r="H19" s="107">
        <f t="shared" si="5"/>
        <v>2</v>
      </c>
      <c r="I19" s="107">
        <f t="shared" si="5"/>
        <v>2</v>
      </c>
      <c r="J19" s="107">
        <f t="shared" si="5"/>
        <v>2.25</v>
      </c>
      <c r="K19" s="107">
        <f t="shared" si="5"/>
        <v>3</v>
      </c>
      <c r="L19" s="107">
        <f t="shared" si="5"/>
        <v>1</v>
      </c>
      <c r="M19" s="107">
        <f t="shared" si="5"/>
        <v>2</v>
      </c>
      <c r="N19" s="107">
        <f t="shared" si="5"/>
        <v>2</v>
      </c>
      <c r="O19" s="107">
        <f t="shared" si="5"/>
        <v>2</v>
      </c>
      <c r="P19" s="107">
        <f t="shared" si="5"/>
        <v>3</v>
      </c>
      <c r="Q19" s="107">
        <f t="shared" si="5"/>
        <v>2.5</v>
      </c>
      <c r="R19" s="107">
        <f t="shared" si="5"/>
        <v>2.5</v>
      </c>
      <c r="S19" s="107">
        <f t="shared" si="5"/>
        <v>2</v>
      </c>
    </row>
    <row r="20" spans="2:19" ht="14.25" customHeight="1"/>
    <row r="21" spans="2:19" ht="14.25" customHeight="1"/>
    <row r="22" spans="2:19" ht="15" customHeight="1">
      <c r="B22" s="109" t="s">
        <v>108</v>
      </c>
      <c r="C22" s="110"/>
      <c r="D22" s="111" t="s">
        <v>109</v>
      </c>
      <c r="E22" s="112">
        <f t="shared" ref="E22:S22" si="6">E10</f>
        <v>3</v>
      </c>
      <c r="F22" s="112">
        <f t="shared" si="6"/>
        <v>1.75</v>
      </c>
      <c r="G22" s="112">
        <f t="shared" si="6"/>
        <v>2.25</v>
      </c>
      <c r="H22" s="112">
        <f t="shared" si="6"/>
        <v>2</v>
      </c>
      <c r="I22" s="112">
        <f t="shared" si="6"/>
        <v>2</v>
      </c>
      <c r="J22" s="112">
        <f t="shared" si="6"/>
        <v>2.25</v>
      </c>
      <c r="K22" s="112">
        <f t="shared" si="6"/>
        <v>3</v>
      </c>
      <c r="L22" s="112">
        <f t="shared" si="6"/>
        <v>1</v>
      </c>
      <c r="M22" s="112">
        <f t="shared" si="6"/>
        <v>2</v>
      </c>
      <c r="N22" s="112">
        <f t="shared" si="6"/>
        <v>2</v>
      </c>
      <c r="O22" s="112">
        <f t="shared" si="6"/>
        <v>2</v>
      </c>
      <c r="P22" s="112">
        <f t="shared" si="6"/>
        <v>3</v>
      </c>
      <c r="Q22" s="112">
        <f t="shared" si="6"/>
        <v>2.5</v>
      </c>
      <c r="R22" s="112">
        <f t="shared" si="6"/>
        <v>2.5</v>
      </c>
      <c r="S22" s="112">
        <f t="shared" si="6"/>
        <v>2</v>
      </c>
    </row>
    <row r="23" spans="2:19" ht="15" customHeight="1">
      <c r="B23" s="113" t="s">
        <v>79</v>
      </c>
      <c r="C23" s="110"/>
      <c r="D23" s="111" t="s">
        <v>109</v>
      </c>
      <c r="E23" s="114">
        <f t="shared" ref="E23:S23" si="7">E19</f>
        <v>3</v>
      </c>
      <c r="F23" s="114">
        <f t="shared" si="7"/>
        <v>1.75</v>
      </c>
      <c r="G23" s="114">
        <f t="shared" si="7"/>
        <v>2.25</v>
      </c>
      <c r="H23" s="114">
        <f t="shared" si="7"/>
        <v>2</v>
      </c>
      <c r="I23" s="114">
        <f t="shared" si="7"/>
        <v>2</v>
      </c>
      <c r="J23" s="114">
        <f t="shared" si="7"/>
        <v>2.25</v>
      </c>
      <c r="K23" s="114">
        <f t="shared" si="7"/>
        <v>3</v>
      </c>
      <c r="L23" s="114">
        <f t="shared" si="7"/>
        <v>1</v>
      </c>
      <c r="M23" s="114">
        <f t="shared" si="7"/>
        <v>2</v>
      </c>
      <c r="N23" s="114">
        <f t="shared" si="7"/>
        <v>2</v>
      </c>
      <c r="O23" s="114">
        <f t="shared" si="7"/>
        <v>2</v>
      </c>
      <c r="P23" s="114">
        <f t="shared" si="7"/>
        <v>3</v>
      </c>
      <c r="Q23" s="114">
        <f t="shared" si="7"/>
        <v>2.5</v>
      </c>
      <c r="R23" s="114">
        <f t="shared" si="7"/>
        <v>2.5</v>
      </c>
      <c r="S23" s="114">
        <f t="shared" si="7"/>
        <v>2</v>
      </c>
    </row>
    <row r="24" spans="2:19" ht="14.25" customHeight="1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</row>
    <row r="25" spans="2:19" ht="14.25" customHeight="1">
      <c r="B25" s="110" t="s">
        <v>111</v>
      </c>
      <c r="C25" s="110"/>
      <c r="D25" s="110"/>
      <c r="E25" s="109">
        <f t="shared" ref="E25:S25" si="8">E22-E23</f>
        <v>0</v>
      </c>
      <c r="F25" s="109">
        <f t="shared" si="8"/>
        <v>0</v>
      </c>
      <c r="G25" s="109">
        <f t="shared" si="8"/>
        <v>0</v>
      </c>
      <c r="H25" s="109">
        <f t="shared" si="8"/>
        <v>0</v>
      </c>
      <c r="I25" s="109">
        <f t="shared" si="8"/>
        <v>0</v>
      </c>
      <c r="J25" s="109">
        <f t="shared" si="8"/>
        <v>0</v>
      </c>
      <c r="K25" s="109">
        <f t="shared" si="8"/>
        <v>0</v>
      </c>
      <c r="L25" s="109">
        <f t="shared" si="8"/>
        <v>0</v>
      </c>
      <c r="M25" s="109">
        <f t="shared" si="8"/>
        <v>0</v>
      </c>
      <c r="N25" s="109">
        <f t="shared" si="8"/>
        <v>0</v>
      </c>
      <c r="O25" s="109">
        <f t="shared" si="8"/>
        <v>0</v>
      </c>
      <c r="P25" s="109">
        <f t="shared" si="8"/>
        <v>0</v>
      </c>
      <c r="Q25" s="109">
        <f t="shared" si="8"/>
        <v>0</v>
      </c>
      <c r="R25" s="109">
        <f t="shared" si="8"/>
        <v>0</v>
      </c>
      <c r="S25" s="109">
        <f t="shared" si="8"/>
        <v>0</v>
      </c>
    </row>
    <row r="26" spans="2:19" ht="14.25" customHeight="1"/>
    <row r="27" spans="2:19" ht="14.25" customHeight="1"/>
    <row r="28" spans="2:19" ht="14.25" customHeight="1"/>
    <row r="29" spans="2:19" ht="14.25" customHeight="1"/>
    <row r="30" spans="2:19" ht="14.25" customHeight="1"/>
    <row r="31" spans="2:19" ht="14.25" customHeight="1"/>
    <row r="32" spans="2:19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E4:P4"/>
    <mergeCell ref="Q4:S4"/>
    <mergeCell ref="E13:P13"/>
    <mergeCell ref="Q13:S13"/>
  </mergeCells>
  <pageMargins left="0.7" right="0.7" top="0.75" bottom="0.75" header="0" footer="0"/>
  <pageSetup paperSize="9" scale="9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4.44140625" defaultRowHeight="15" customHeight="1"/>
  <cols>
    <col min="1" max="1" width="9.109375" customWidth="1"/>
    <col min="2" max="2" width="11" customWidth="1"/>
    <col min="3" max="3" width="16.44140625" customWidth="1"/>
    <col min="4" max="4" width="19.5546875" customWidth="1"/>
    <col min="5" max="5" width="15.88671875" customWidth="1"/>
    <col min="6" max="6" width="18.33203125" customWidth="1"/>
    <col min="7" max="7" width="12.44140625" customWidth="1"/>
    <col min="8" max="8" width="11.6640625" customWidth="1"/>
    <col min="9" max="9" width="12.44140625" customWidth="1"/>
    <col min="10" max="10" width="7" customWidth="1"/>
    <col min="11" max="11" width="12" customWidth="1"/>
    <col min="12" max="12" width="13.33203125" customWidth="1"/>
    <col min="13" max="13" width="8" customWidth="1"/>
    <col min="14" max="14" width="12.33203125" customWidth="1"/>
    <col min="15" max="15" width="6.5546875" customWidth="1"/>
    <col min="16" max="16" width="11.109375" customWidth="1"/>
    <col min="17" max="17" width="5.109375" customWidth="1"/>
    <col min="18" max="19" width="6" customWidth="1"/>
    <col min="20" max="20" width="6.5546875" customWidth="1"/>
    <col min="21" max="21" width="5.6640625" customWidth="1"/>
    <col min="22" max="26" width="8" customWidth="1"/>
  </cols>
  <sheetData>
    <row r="1" spans="1:26" ht="15" customHeight="1">
      <c r="A1" s="8"/>
      <c r="B1" s="386" t="s">
        <v>192</v>
      </c>
      <c r="C1" s="332"/>
      <c r="D1" s="142" t="s">
        <v>134</v>
      </c>
      <c r="E1" s="378" t="s">
        <v>1</v>
      </c>
      <c r="F1" s="340"/>
      <c r="G1" s="340"/>
      <c r="H1" s="340"/>
      <c r="I1" s="340"/>
      <c r="J1" s="332"/>
      <c r="K1" s="13"/>
      <c r="L1" s="13"/>
      <c r="M1" s="13"/>
      <c r="N1" s="6"/>
      <c r="O1" s="6"/>
      <c r="P1" s="6"/>
      <c r="Q1" s="6"/>
      <c r="R1" s="6"/>
      <c r="S1" s="7"/>
      <c r="T1" s="7"/>
      <c r="U1" s="7"/>
      <c r="V1" s="8"/>
      <c r="W1" s="8"/>
      <c r="X1" s="8"/>
      <c r="Y1" s="8"/>
      <c r="Z1" s="8"/>
    </row>
    <row r="2" spans="1:26" ht="15" customHeight="1">
      <c r="A2" s="8"/>
      <c r="B2" s="384" t="s">
        <v>2</v>
      </c>
      <c r="C2" s="332"/>
      <c r="D2" s="142" t="s">
        <v>193</v>
      </c>
      <c r="E2" s="144"/>
      <c r="F2" s="379" t="s">
        <v>4</v>
      </c>
      <c r="G2" s="340"/>
      <c r="H2" s="340"/>
      <c r="I2" s="332"/>
      <c r="J2" s="144"/>
      <c r="K2" s="13"/>
      <c r="L2" s="13"/>
      <c r="M2" s="13"/>
      <c r="N2" s="11"/>
      <c r="O2" s="11"/>
      <c r="P2" s="11"/>
      <c r="Q2" s="11"/>
      <c r="R2" s="12"/>
      <c r="S2" s="13"/>
      <c r="T2" s="13"/>
      <c r="U2" s="13"/>
      <c r="V2" s="8"/>
      <c r="W2" s="8"/>
      <c r="X2" s="8"/>
      <c r="Y2" s="8"/>
      <c r="Z2" s="8"/>
    </row>
    <row r="3" spans="1:26" ht="15" customHeight="1">
      <c r="A3" s="8"/>
      <c r="B3" s="387" t="s">
        <v>5</v>
      </c>
      <c r="C3" s="332"/>
      <c r="D3" s="142" t="s">
        <v>188</v>
      </c>
      <c r="E3" s="144"/>
      <c r="F3" s="380" t="s">
        <v>7</v>
      </c>
      <c r="G3" s="340"/>
      <c r="H3" s="340"/>
      <c r="I3" s="332"/>
      <c r="J3" s="144"/>
      <c r="K3" s="13"/>
      <c r="L3" s="13"/>
      <c r="M3" s="13"/>
      <c r="N3" s="11"/>
      <c r="O3" s="11"/>
      <c r="P3" s="11"/>
      <c r="Q3" s="11"/>
      <c r="R3" s="12"/>
      <c r="S3" s="13"/>
      <c r="T3" s="13"/>
      <c r="U3" s="13"/>
      <c r="V3" s="8"/>
      <c r="W3" s="8"/>
      <c r="X3" s="8"/>
      <c r="Y3" s="8"/>
      <c r="Z3" s="8"/>
    </row>
    <row r="4" spans="1:26" ht="15" customHeight="1">
      <c r="A4" s="8"/>
      <c r="B4" s="384" t="s">
        <v>8</v>
      </c>
      <c r="C4" s="332"/>
      <c r="D4" s="142" t="s">
        <v>9</v>
      </c>
      <c r="E4" s="144"/>
      <c r="F4" s="381" t="s">
        <v>10</v>
      </c>
      <c r="G4" s="340"/>
      <c r="H4" s="340"/>
      <c r="I4" s="332"/>
      <c r="J4" s="144"/>
      <c r="K4" s="8"/>
      <c r="L4" s="8"/>
      <c r="M4" s="8"/>
      <c r="N4" s="11"/>
      <c r="O4" s="11"/>
      <c r="P4" s="11"/>
      <c r="Q4" s="11"/>
      <c r="R4" s="12"/>
      <c r="S4" s="13"/>
      <c r="T4" s="13"/>
      <c r="U4" s="13"/>
      <c r="V4" s="8"/>
      <c r="W4" s="8"/>
      <c r="X4" s="8"/>
      <c r="Y4" s="8"/>
      <c r="Z4" s="8"/>
    </row>
    <row r="5" spans="1:26" ht="12.75" customHeight="1">
      <c r="A5" s="8"/>
      <c r="B5" s="385" t="s">
        <v>11</v>
      </c>
      <c r="C5" s="332"/>
      <c r="D5" s="142">
        <v>4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>
      <c r="A6" s="8"/>
      <c r="B6" s="338" t="s">
        <v>12</v>
      </c>
      <c r="C6" s="332"/>
      <c r="D6" s="14" t="s">
        <v>13</v>
      </c>
      <c r="E6" s="148"/>
      <c r="F6" s="148"/>
      <c r="G6" s="148"/>
      <c r="H6" s="148"/>
      <c r="I6" s="148"/>
      <c r="J6" s="16"/>
      <c r="K6" s="16"/>
      <c r="L6" s="16"/>
      <c r="M6" s="16" t="str">
        <f>IFERROR(SUM(M1:M5)/COUNT(M1:M5),"")</f>
        <v/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.5" customHeight="1">
      <c r="A7" s="8"/>
      <c r="B7" s="149"/>
      <c r="C7" s="149"/>
      <c r="D7" s="150"/>
      <c r="E7" s="15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8"/>
      <c r="W7" s="8"/>
      <c r="X7" s="8"/>
      <c r="Y7" s="8"/>
      <c r="Z7" s="8"/>
    </row>
    <row r="8" spans="1:26" ht="15" customHeight="1">
      <c r="A8" s="8"/>
      <c r="B8" s="382" t="s">
        <v>14</v>
      </c>
      <c r="C8" s="340"/>
      <c r="D8" s="332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4.25" customHeight="1">
      <c r="A9" s="8"/>
      <c r="B9" s="384"/>
      <c r="C9" s="332"/>
      <c r="D9" s="152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4.25" customHeight="1">
      <c r="A10" s="8"/>
      <c r="B10" s="384"/>
      <c r="C10" s="332"/>
      <c r="D10" s="152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>
      <c r="A11" s="8"/>
      <c r="B11" s="384"/>
      <c r="C11" s="332"/>
      <c r="D11" s="152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3" customHeight="1">
      <c r="A12" s="8"/>
      <c r="B12" s="149"/>
      <c r="C12" s="149"/>
      <c r="D12" s="150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" hidden="1" customHeight="1">
      <c r="A13" s="23"/>
      <c r="B13" s="23"/>
      <c r="C13" s="149"/>
      <c r="D13" s="150"/>
      <c r="E13" s="149"/>
      <c r="F13" s="153"/>
      <c r="G13" s="371"/>
      <c r="H13" s="332"/>
      <c r="I13" s="371"/>
      <c r="J13" s="332"/>
      <c r="K13" s="154"/>
      <c r="L13" s="154"/>
      <c r="M13" s="154"/>
      <c r="N13" s="154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33" customHeight="1">
      <c r="A14" s="8"/>
      <c r="B14" s="373" t="s">
        <v>194</v>
      </c>
      <c r="C14" s="340"/>
      <c r="D14" s="332"/>
      <c r="E14" s="75"/>
      <c r="F14" s="155"/>
      <c r="G14" s="155"/>
      <c r="H14" s="155"/>
      <c r="I14" s="155"/>
      <c r="J14" s="155"/>
      <c r="K14" s="154"/>
      <c r="L14" s="154"/>
      <c r="M14" s="154"/>
      <c r="N14" s="154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57" customHeight="1">
      <c r="A15" s="33"/>
      <c r="B15" s="373" t="s">
        <v>16</v>
      </c>
      <c r="C15" s="340"/>
      <c r="D15" s="332"/>
      <c r="E15" s="33"/>
      <c r="F15" s="156"/>
      <c r="G15" s="157"/>
      <c r="H15" s="158"/>
      <c r="I15" s="159"/>
      <c r="J15" s="159"/>
      <c r="K15" s="160"/>
      <c r="L15" s="160"/>
      <c r="M15" s="160"/>
      <c r="N15" s="160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 spans="1:26" ht="72" customHeight="1">
      <c r="A16" s="35"/>
      <c r="B16" s="373" t="s">
        <v>17</v>
      </c>
      <c r="C16" s="340"/>
      <c r="D16" s="332"/>
      <c r="E16" s="374" t="s">
        <v>18</v>
      </c>
      <c r="F16" s="342"/>
      <c r="G16" s="342"/>
      <c r="H16" s="342"/>
      <c r="I16" s="342"/>
      <c r="J16" s="342"/>
      <c r="K16" s="343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 spans="1:26" ht="12" customHeight="1">
      <c r="A17" s="35"/>
      <c r="B17" s="375" t="s">
        <v>19</v>
      </c>
      <c r="C17" s="340"/>
      <c r="D17" s="332"/>
      <c r="E17" s="376" t="s">
        <v>20</v>
      </c>
      <c r="F17" s="346"/>
      <c r="G17" s="346"/>
      <c r="H17" s="347"/>
      <c r="I17" s="377" t="s">
        <v>21</v>
      </c>
      <c r="J17" s="349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1:26" ht="49.5" customHeight="1">
      <c r="A18" s="35" t="s">
        <v>22</v>
      </c>
      <c r="B18" s="173"/>
      <c r="C18" s="161" t="s">
        <v>23</v>
      </c>
      <c r="D18" s="162" t="s">
        <v>24</v>
      </c>
      <c r="E18" s="163" t="s">
        <v>25</v>
      </c>
      <c r="F18" s="163" t="s">
        <v>189</v>
      </c>
      <c r="G18" s="163" t="s">
        <v>27</v>
      </c>
      <c r="H18" s="163" t="s">
        <v>28</v>
      </c>
      <c r="I18" s="33">
        <v>100</v>
      </c>
      <c r="J18" s="33" t="s">
        <v>29</v>
      </c>
      <c r="K18" s="33" t="s">
        <v>30</v>
      </c>
      <c r="L18" s="33" t="s">
        <v>31</v>
      </c>
      <c r="M18" s="33" t="s">
        <v>32</v>
      </c>
      <c r="N18" s="33" t="s">
        <v>33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1:26" ht="17.25" customHeight="1">
      <c r="A19" s="57">
        <v>1</v>
      </c>
      <c r="B19" s="58"/>
      <c r="C19" s="174" t="s">
        <v>195</v>
      </c>
      <c r="D19" s="175" t="s">
        <v>196</v>
      </c>
      <c r="E19" s="164" t="s">
        <v>197</v>
      </c>
      <c r="F19" s="164" t="s">
        <v>26</v>
      </c>
      <c r="G19" s="164" t="s">
        <v>26</v>
      </c>
      <c r="H19" s="164" t="s">
        <v>26</v>
      </c>
      <c r="I19" s="164">
        <v>79</v>
      </c>
      <c r="J19" s="164">
        <f t="shared" ref="J19:J32" si="0">(I19/100)*100</f>
        <v>79</v>
      </c>
      <c r="K19" s="164" t="str">
        <f t="shared" ref="K19:K32" si="1">IF(J19&lt;=0,"",IF((J19&gt;=60),"Y","N"))</f>
        <v>Y</v>
      </c>
      <c r="L19" s="372">
        <f>(E37+F37+G37+H37)/4</f>
        <v>0.75</v>
      </c>
      <c r="M19" s="372">
        <f>K37</f>
        <v>3</v>
      </c>
      <c r="N19" s="165">
        <f>(L19*0.2+M19*0.8)</f>
        <v>2.5500000000000003</v>
      </c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5" customHeight="1">
      <c r="A20" s="57">
        <v>2</v>
      </c>
      <c r="B20" s="58"/>
      <c r="C20" s="174" t="s">
        <v>198</v>
      </c>
      <c r="D20" s="175" t="s">
        <v>199</v>
      </c>
      <c r="E20" s="164" t="s">
        <v>26</v>
      </c>
      <c r="F20" s="164" t="s">
        <v>26</v>
      </c>
      <c r="G20" s="164" t="s">
        <v>197</v>
      </c>
      <c r="H20" s="164" t="s">
        <v>197</v>
      </c>
      <c r="I20" s="164">
        <v>76</v>
      </c>
      <c r="J20" s="164">
        <f t="shared" si="0"/>
        <v>76</v>
      </c>
      <c r="K20" s="164" t="str">
        <f t="shared" si="1"/>
        <v>Y</v>
      </c>
      <c r="L20" s="329"/>
      <c r="M20" s="329"/>
      <c r="N20" s="166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7.25" customHeight="1">
      <c r="A21" s="57">
        <v>3</v>
      </c>
      <c r="B21" s="58"/>
      <c r="C21" s="174" t="s">
        <v>200</v>
      </c>
      <c r="D21" s="175" t="s">
        <v>201</v>
      </c>
      <c r="E21" s="164" t="s">
        <v>197</v>
      </c>
      <c r="F21" s="164" t="s">
        <v>197</v>
      </c>
      <c r="G21" s="164" t="s">
        <v>26</v>
      </c>
      <c r="H21" s="164" t="s">
        <v>26</v>
      </c>
      <c r="I21" s="164">
        <v>84</v>
      </c>
      <c r="J21" s="164">
        <f t="shared" si="0"/>
        <v>84</v>
      </c>
      <c r="K21" s="164" t="str">
        <f t="shared" si="1"/>
        <v>Y</v>
      </c>
      <c r="L21" s="329"/>
      <c r="M21" s="329"/>
      <c r="N21" s="166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2.75" customHeight="1">
      <c r="A22" s="57">
        <v>4</v>
      </c>
      <c r="B22" s="58"/>
      <c r="C22" s="174" t="s">
        <v>202</v>
      </c>
      <c r="D22" s="175" t="s">
        <v>203</v>
      </c>
      <c r="E22" s="164" t="s">
        <v>197</v>
      </c>
      <c r="F22" s="164" t="s">
        <v>197</v>
      </c>
      <c r="G22" s="164" t="s">
        <v>26</v>
      </c>
      <c r="H22" s="164" t="s">
        <v>197</v>
      </c>
      <c r="I22" s="164">
        <v>88</v>
      </c>
      <c r="J22" s="164">
        <f t="shared" si="0"/>
        <v>88</v>
      </c>
      <c r="K22" s="164" t="str">
        <f t="shared" si="1"/>
        <v>Y</v>
      </c>
      <c r="L22" s="329"/>
      <c r="M22" s="329"/>
      <c r="N22" s="166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3.5" customHeight="1">
      <c r="A23" s="57">
        <v>5</v>
      </c>
      <c r="B23" s="58"/>
      <c r="C23" s="174" t="s">
        <v>204</v>
      </c>
      <c r="D23" s="175" t="s">
        <v>205</v>
      </c>
      <c r="E23" s="164" t="s">
        <v>26</v>
      </c>
      <c r="F23" s="164" t="s">
        <v>197</v>
      </c>
      <c r="G23" s="164" t="s">
        <v>26</v>
      </c>
      <c r="H23" s="164" t="s">
        <v>26</v>
      </c>
      <c r="I23" s="160">
        <v>91</v>
      </c>
      <c r="J23" s="164">
        <f t="shared" si="0"/>
        <v>91</v>
      </c>
      <c r="K23" s="164" t="str">
        <f t="shared" si="1"/>
        <v>Y</v>
      </c>
      <c r="L23" s="329"/>
      <c r="M23" s="329"/>
      <c r="N23" s="166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>
      <c r="A24" s="57">
        <v>6</v>
      </c>
      <c r="B24" s="58"/>
      <c r="C24" s="174" t="s">
        <v>206</v>
      </c>
      <c r="D24" s="175" t="s">
        <v>207</v>
      </c>
      <c r="E24" s="164" t="s">
        <v>197</v>
      </c>
      <c r="F24" s="164" t="s">
        <v>197</v>
      </c>
      <c r="G24" s="164" t="s">
        <v>26</v>
      </c>
      <c r="H24" s="164" t="s">
        <v>26</v>
      </c>
      <c r="I24" s="160">
        <v>84</v>
      </c>
      <c r="J24" s="164">
        <f t="shared" si="0"/>
        <v>84</v>
      </c>
      <c r="K24" s="164" t="str">
        <f t="shared" si="1"/>
        <v>Y</v>
      </c>
      <c r="L24" s="329"/>
      <c r="M24" s="329"/>
      <c r="N24" s="166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>
      <c r="A25" s="57">
        <v>7</v>
      </c>
      <c r="B25" s="58"/>
      <c r="C25" s="174" t="s">
        <v>208</v>
      </c>
      <c r="D25" s="175" t="s">
        <v>209</v>
      </c>
      <c r="E25" s="164" t="s">
        <v>26</v>
      </c>
      <c r="F25" s="164" t="s">
        <v>197</v>
      </c>
      <c r="G25" s="164" t="s">
        <v>197</v>
      </c>
      <c r="H25" s="164" t="s">
        <v>197</v>
      </c>
      <c r="I25" s="160">
        <v>86</v>
      </c>
      <c r="J25" s="164">
        <f t="shared" si="0"/>
        <v>86</v>
      </c>
      <c r="K25" s="164" t="str">
        <f t="shared" si="1"/>
        <v>Y</v>
      </c>
      <c r="L25" s="329"/>
      <c r="M25" s="329"/>
      <c r="N25" s="166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>
      <c r="A26" s="57">
        <v>8</v>
      </c>
      <c r="B26" s="58"/>
      <c r="C26" s="174" t="s">
        <v>210</v>
      </c>
      <c r="D26" s="175" t="s">
        <v>211</v>
      </c>
      <c r="E26" s="164" t="s">
        <v>197</v>
      </c>
      <c r="F26" s="164" t="s">
        <v>26</v>
      </c>
      <c r="G26" s="164" t="s">
        <v>197</v>
      </c>
      <c r="H26" s="164" t="s">
        <v>26</v>
      </c>
      <c r="I26" s="160">
        <v>83</v>
      </c>
      <c r="J26" s="164">
        <f t="shared" si="0"/>
        <v>83</v>
      </c>
      <c r="K26" s="164" t="str">
        <f t="shared" si="1"/>
        <v>Y</v>
      </c>
      <c r="L26" s="329"/>
      <c r="M26" s="329"/>
      <c r="N26" s="166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>
      <c r="A27" s="57">
        <v>9</v>
      </c>
      <c r="B27" s="58"/>
      <c r="C27" s="174" t="s">
        <v>212</v>
      </c>
      <c r="D27" s="175" t="s">
        <v>213</v>
      </c>
      <c r="E27" s="164" t="s">
        <v>197</v>
      </c>
      <c r="F27" s="164" t="s">
        <v>26</v>
      </c>
      <c r="G27" s="164" t="s">
        <v>26</v>
      </c>
      <c r="H27" s="164" t="s">
        <v>26</v>
      </c>
      <c r="I27" s="160">
        <v>88</v>
      </c>
      <c r="J27" s="164">
        <f t="shared" si="0"/>
        <v>88</v>
      </c>
      <c r="K27" s="164" t="str">
        <f t="shared" si="1"/>
        <v>Y</v>
      </c>
      <c r="L27" s="329"/>
      <c r="M27" s="329"/>
      <c r="N27" s="16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>
      <c r="A28" s="57">
        <v>10</v>
      </c>
      <c r="B28" s="58"/>
      <c r="C28" s="174" t="s">
        <v>214</v>
      </c>
      <c r="D28" s="175" t="s">
        <v>215</v>
      </c>
      <c r="E28" s="164" t="s">
        <v>26</v>
      </c>
      <c r="F28" s="164" t="s">
        <v>26</v>
      </c>
      <c r="G28" s="164" t="s">
        <v>26</v>
      </c>
      <c r="H28" s="164" t="s">
        <v>197</v>
      </c>
      <c r="I28" s="160">
        <v>84</v>
      </c>
      <c r="J28" s="164">
        <f t="shared" si="0"/>
        <v>84</v>
      </c>
      <c r="K28" s="164" t="str">
        <f t="shared" si="1"/>
        <v>Y</v>
      </c>
      <c r="L28" s="329"/>
      <c r="M28" s="329"/>
      <c r="N28" s="16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>
      <c r="A29" s="57">
        <v>11</v>
      </c>
      <c r="B29" s="58"/>
      <c r="C29" s="174" t="s">
        <v>216</v>
      </c>
      <c r="D29" s="175" t="s">
        <v>217</v>
      </c>
      <c r="E29" s="164" t="s">
        <v>26</v>
      </c>
      <c r="F29" s="164" t="s">
        <v>26</v>
      </c>
      <c r="G29" s="164" t="s">
        <v>26</v>
      </c>
      <c r="H29" s="164" t="s">
        <v>197</v>
      </c>
      <c r="I29" s="160">
        <v>81</v>
      </c>
      <c r="J29" s="164">
        <f t="shared" si="0"/>
        <v>81</v>
      </c>
      <c r="K29" s="164" t="str">
        <f t="shared" si="1"/>
        <v>Y</v>
      </c>
      <c r="L29" s="329"/>
      <c r="M29" s="329"/>
      <c r="N29" s="16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>
      <c r="A30" s="57">
        <v>12</v>
      </c>
      <c r="B30" s="58"/>
      <c r="C30" s="174" t="s">
        <v>218</v>
      </c>
      <c r="D30" s="175" t="s">
        <v>219</v>
      </c>
      <c r="E30" s="164" t="s">
        <v>197</v>
      </c>
      <c r="F30" s="164" t="s">
        <v>26</v>
      </c>
      <c r="G30" s="164" t="s">
        <v>197</v>
      </c>
      <c r="H30" s="164" t="s">
        <v>26</v>
      </c>
      <c r="I30" s="160">
        <v>83</v>
      </c>
      <c r="J30" s="164">
        <f t="shared" si="0"/>
        <v>83</v>
      </c>
      <c r="K30" s="164" t="str">
        <f t="shared" si="1"/>
        <v>Y</v>
      </c>
      <c r="L30" s="329"/>
      <c r="M30" s="329"/>
      <c r="N30" s="16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>
      <c r="A31" s="57">
        <v>13</v>
      </c>
      <c r="B31" s="58"/>
      <c r="C31" s="174" t="s">
        <v>220</v>
      </c>
      <c r="D31" s="175" t="s">
        <v>221</v>
      </c>
      <c r="E31" s="164" t="s">
        <v>26</v>
      </c>
      <c r="F31" s="164" t="s">
        <v>26</v>
      </c>
      <c r="G31" s="164" t="s">
        <v>26</v>
      </c>
      <c r="H31" s="164" t="s">
        <v>26</v>
      </c>
      <c r="I31" s="160">
        <v>86</v>
      </c>
      <c r="J31" s="164">
        <f t="shared" si="0"/>
        <v>86</v>
      </c>
      <c r="K31" s="164" t="str">
        <f t="shared" si="1"/>
        <v>Y</v>
      </c>
      <c r="L31" s="329"/>
      <c r="M31" s="329"/>
      <c r="N31" s="16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>
      <c r="A32" s="57">
        <v>14</v>
      </c>
      <c r="B32" s="58"/>
      <c r="C32" s="174" t="s">
        <v>222</v>
      </c>
      <c r="D32" s="175" t="s">
        <v>223</v>
      </c>
      <c r="E32" s="164" t="s">
        <v>197</v>
      </c>
      <c r="F32" s="164" t="s">
        <v>26</v>
      </c>
      <c r="G32" s="164" t="s">
        <v>197</v>
      </c>
      <c r="H32" s="164" t="s">
        <v>26</v>
      </c>
      <c r="I32" s="160">
        <v>86</v>
      </c>
      <c r="J32" s="164">
        <f t="shared" si="0"/>
        <v>86</v>
      </c>
      <c r="K32" s="164" t="str">
        <f t="shared" si="1"/>
        <v>Y</v>
      </c>
      <c r="L32" s="329"/>
      <c r="M32" s="329"/>
      <c r="N32" s="166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15.5" customHeight="1">
      <c r="A33" s="337" t="s">
        <v>76</v>
      </c>
      <c r="B33" s="332"/>
      <c r="C33" s="77">
        <f>COUNTA(A19:A32)</f>
        <v>14</v>
      </c>
      <c r="D33" s="176"/>
      <c r="E33" s="160">
        <f t="shared" ref="E33:H33" si="2">COUNTIF(E19:E32,"Y")</f>
        <v>6</v>
      </c>
      <c r="F33" s="160">
        <f t="shared" si="2"/>
        <v>9</v>
      </c>
      <c r="G33" s="160">
        <f t="shared" si="2"/>
        <v>9</v>
      </c>
      <c r="H33" s="160">
        <f t="shared" si="2"/>
        <v>9</v>
      </c>
      <c r="I33" s="160"/>
      <c r="J33" s="160"/>
      <c r="K33" s="160">
        <f>COUNTIF(K19:K32,"Y")</f>
        <v>14</v>
      </c>
      <c r="L33" s="329"/>
      <c r="M33" s="329"/>
      <c r="N33" s="166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87.75" customHeight="1">
      <c r="A34" s="383" t="s">
        <v>77</v>
      </c>
      <c r="B34" s="334"/>
      <c r="C34" s="77">
        <v>14</v>
      </c>
      <c r="D34" s="177" t="s">
        <v>78</v>
      </c>
      <c r="E34" s="160">
        <f>(E33/C34)*100</f>
        <v>42.857142857142854</v>
      </c>
      <c r="F34" s="160">
        <f>(F33/C34)*100</f>
        <v>64.285714285714292</v>
      </c>
      <c r="G34" s="160">
        <f>(G33/C34)*100</f>
        <v>64.285714285714292</v>
      </c>
      <c r="H34" s="160">
        <f>(H33/C34)*100</f>
        <v>64.285714285714292</v>
      </c>
      <c r="I34" s="160"/>
      <c r="J34" s="160"/>
      <c r="K34" s="160">
        <f>(K33/C34)*100</f>
        <v>100</v>
      </c>
      <c r="L34" s="329"/>
      <c r="M34" s="329"/>
      <c r="N34" s="166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39.75" customHeight="1">
      <c r="A35" s="57"/>
      <c r="B35" s="58"/>
      <c r="C35" s="58"/>
      <c r="D35" s="178"/>
      <c r="E35" s="179" t="str">
        <f t="shared" ref="E35:K35" si="3">IF(E34&lt;=0,"",IF((E34&gt;=60),"Attained","Not-Attained"))</f>
        <v>Not-Attained</v>
      </c>
      <c r="F35" s="179" t="str">
        <f t="shared" si="3"/>
        <v>Attained</v>
      </c>
      <c r="G35" s="179" t="str">
        <f t="shared" si="3"/>
        <v>Attained</v>
      </c>
      <c r="H35" s="179" t="str">
        <f t="shared" si="3"/>
        <v>Attained</v>
      </c>
      <c r="I35" s="160" t="str">
        <f t="shared" si="3"/>
        <v/>
      </c>
      <c r="J35" s="160" t="str">
        <f t="shared" si="3"/>
        <v/>
      </c>
      <c r="K35" s="160" t="str">
        <f t="shared" si="3"/>
        <v>Attained</v>
      </c>
      <c r="L35" s="329"/>
      <c r="M35" s="329"/>
      <c r="N35" s="166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" customHeight="1">
      <c r="A36" s="57"/>
      <c r="B36" s="58"/>
      <c r="C36" s="58"/>
      <c r="D36" s="178"/>
      <c r="E36" s="160"/>
      <c r="F36" s="160"/>
      <c r="G36" s="160"/>
      <c r="H36" s="160"/>
      <c r="I36" s="160"/>
      <c r="J36" s="160"/>
      <c r="K36" s="160"/>
      <c r="L36" s="329"/>
      <c r="M36" s="329"/>
      <c r="N36" s="166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" customHeight="1">
      <c r="A37" s="57"/>
      <c r="B37" s="58"/>
      <c r="C37" s="58"/>
      <c r="D37" s="178"/>
      <c r="E37" s="169">
        <v>0</v>
      </c>
      <c r="F37" s="169">
        <v>1</v>
      </c>
      <c r="G37" s="169">
        <v>1</v>
      </c>
      <c r="H37" s="169">
        <v>1</v>
      </c>
      <c r="I37" s="160"/>
      <c r="J37" s="160"/>
      <c r="K37" s="169">
        <v>3</v>
      </c>
      <c r="L37" s="330"/>
      <c r="M37" s="330"/>
      <c r="N37" s="170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" customHeight="1">
      <c r="A38" s="57"/>
      <c r="B38" s="58"/>
      <c r="C38" s="58"/>
      <c r="D38" s="59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" customHeight="1">
      <c r="A39" s="57"/>
      <c r="B39" s="58"/>
      <c r="C39" s="58"/>
      <c r="D39" s="59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" customHeight="1">
      <c r="A40" s="57"/>
      <c r="B40" s="58"/>
      <c r="C40" s="58"/>
      <c r="D40" s="59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" customHeight="1">
      <c r="A41" s="57"/>
      <c r="B41" s="58"/>
      <c r="C41" s="58"/>
      <c r="D41" s="5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" customHeight="1">
      <c r="A42" s="57"/>
      <c r="B42" s="58"/>
      <c r="C42" s="58"/>
      <c r="D42" s="60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" customHeight="1">
      <c r="A43" s="57"/>
      <c r="B43" s="58"/>
      <c r="C43" s="58"/>
      <c r="D43" s="59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" customHeight="1">
      <c r="A44" s="57"/>
      <c r="B44" s="58"/>
      <c r="C44" s="58"/>
      <c r="D44" s="59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" customHeight="1">
      <c r="A45" s="57"/>
      <c r="B45" s="58"/>
      <c r="C45" s="58"/>
      <c r="D45" s="59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/>
      <c r="B46" s="61"/>
      <c r="C46" s="61"/>
      <c r="D46" s="61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57"/>
      <c r="B47" s="61"/>
      <c r="C47" s="61"/>
      <c r="D47" s="61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57"/>
      <c r="B48" s="61"/>
      <c r="C48" s="61"/>
      <c r="D48" s="61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57"/>
      <c r="B49" s="61"/>
      <c r="C49" s="61"/>
      <c r="D49" s="61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57"/>
      <c r="B50" s="61"/>
      <c r="C50" s="61"/>
      <c r="D50" s="61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57"/>
      <c r="B51" s="61"/>
      <c r="C51" s="61"/>
      <c r="D51" s="61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57"/>
      <c r="B52" s="61"/>
      <c r="C52" s="61"/>
      <c r="D52" s="61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57"/>
      <c r="B53" s="61"/>
      <c r="C53" s="61"/>
      <c r="D53" s="61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57"/>
      <c r="B54" s="61"/>
      <c r="C54" s="61"/>
      <c r="D54" s="61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57"/>
      <c r="B55" s="61"/>
      <c r="C55" s="61"/>
      <c r="D55" s="61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57"/>
      <c r="B56" s="61"/>
      <c r="C56" s="61"/>
      <c r="D56" s="61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57"/>
      <c r="B57" s="61"/>
      <c r="C57" s="61"/>
      <c r="D57" s="61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57"/>
      <c r="B58" s="61"/>
      <c r="C58" s="61"/>
      <c r="D58" s="61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57"/>
      <c r="B59" s="61"/>
      <c r="C59" s="61"/>
      <c r="D59" s="61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57"/>
      <c r="B60" s="61"/>
      <c r="C60" s="61"/>
      <c r="D60" s="61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57"/>
      <c r="B61" s="61"/>
      <c r="C61" s="61"/>
      <c r="D61" s="61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57"/>
      <c r="B62" s="61"/>
      <c r="C62" s="61"/>
      <c r="D62" s="61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57"/>
      <c r="B63" s="61"/>
      <c r="C63" s="61"/>
      <c r="D63" s="61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57"/>
      <c r="B64" s="61"/>
      <c r="C64" s="61"/>
      <c r="D64" s="61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57"/>
      <c r="B65" s="61"/>
      <c r="C65" s="61"/>
      <c r="D65" s="61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57"/>
      <c r="B66" s="61"/>
      <c r="C66" s="61"/>
      <c r="D66" s="61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57"/>
      <c r="B67" s="61"/>
      <c r="C67" s="61"/>
      <c r="D67" s="61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57"/>
      <c r="B68" s="61"/>
      <c r="C68" s="61"/>
      <c r="D68" s="61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57"/>
      <c r="B69" s="61"/>
      <c r="C69" s="61"/>
      <c r="D69" s="61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57"/>
      <c r="B70" s="61"/>
      <c r="C70" s="61"/>
      <c r="D70" s="61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57"/>
      <c r="B71" s="61"/>
      <c r="C71" s="61"/>
      <c r="D71" s="61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57"/>
      <c r="B72" s="61"/>
      <c r="C72" s="61"/>
      <c r="D72" s="61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57"/>
      <c r="B73" s="61"/>
      <c r="C73" s="61"/>
      <c r="D73" s="61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57"/>
      <c r="B74" s="61"/>
      <c r="C74" s="61"/>
      <c r="D74" s="61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57"/>
      <c r="B75" s="61"/>
      <c r="C75" s="61"/>
      <c r="D75" s="61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57"/>
      <c r="B76" s="61"/>
      <c r="C76" s="61"/>
      <c r="D76" s="61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57"/>
      <c r="B77" s="61"/>
      <c r="C77" s="61"/>
      <c r="D77" s="61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57"/>
      <c r="B78" s="61"/>
      <c r="C78" s="61"/>
      <c r="D78" s="61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57"/>
      <c r="B79" s="61"/>
      <c r="C79" s="61"/>
      <c r="D79" s="61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57"/>
      <c r="B80" s="61"/>
      <c r="C80" s="61"/>
      <c r="D80" s="61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57"/>
      <c r="B81" s="61"/>
      <c r="C81" s="61"/>
      <c r="D81" s="61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57"/>
      <c r="B82" s="61"/>
      <c r="C82" s="61"/>
      <c r="D82" s="61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57"/>
      <c r="B83" s="61"/>
      <c r="C83" s="61"/>
      <c r="D83" s="61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57"/>
      <c r="B84" s="61"/>
      <c r="C84" s="61"/>
      <c r="D84" s="61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57"/>
      <c r="B85" s="61"/>
      <c r="C85" s="61"/>
      <c r="D85" s="61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57"/>
      <c r="B86" s="61"/>
      <c r="C86" s="61"/>
      <c r="D86" s="61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57"/>
      <c r="B87" s="61"/>
      <c r="C87" s="61"/>
      <c r="D87" s="61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57"/>
      <c r="B88" s="61"/>
      <c r="C88" s="61"/>
      <c r="D88" s="61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57"/>
      <c r="B89" s="61"/>
      <c r="C89" s="61"/>
      <c r="D89" s="61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57"/>
      <c r="B90" s="61"/>
      <c r="C90" s="61"/>
      <c r="D90" s="61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57"/>
      <c r="B91" s="61"/>
      <c r="C91" s="61"/>
      <c r="D91" s="61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4.25" customHeight="1">
      <c r="A92" s="57"/>
      <c r="B92" s="61"/>
      <c r="C92" s="61"/>
      <c r="D92" s="61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4.25" customHeight="1">
      <c r="A93" s="57"/>
      <c r="B93" s="61"/>
      <c r="C93" s="61"/>
      <c r="D93" s="61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4.25" customHeight="1">
      <c r="A94" s="57"/>
      <c r="B94" s="61"/>
      <c r="C94" s="61"/>
      <c r="D94" s="61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4.25" customHeight="1">
      <c r="A95" s="57"/>
      <c r="B95" s="61"/>
      <c r="C95" s="61"/>
      <c r="D95" s="61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4.25" customHeight="1">
      <c r="A96" s="57"/>
      <c r="B96" s="61"/>
      <c r="C96" s="61"/>
      <c r="D96" s="61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4.25" customHeight="1">
      <c r="A97" s="57"/>
      <c r="B97" s="61"/>
      <c r="C97" s="61"/>
      <c r="D97" s="61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4.25" customHeight="1">
      <c r="A98" s="57"/>
      <c r="B98" s="61"/>
      <c r="C98" s="61"/>
      <c r="D98" s="61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4.25" customHeight="1">
      <c r="A99" s="57"/>
      <c r="B99" s="61"/>
      <c r="C99" s="61"/>
      <c r="D99" s="61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4.25" customHeight="1">
      <c r="A100" s="57"/>
      <c r="B100" s="61"/>
      <c r="C100" s="61"/>
      <c r="D100" s="61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4.25" customHeight="1">
      <c r="A101" s="57"/>
      <c r="B101" s="61"/>
      <c r="C101" s="61"/>
      <c r="D101" s="61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4.25" customHeight="1">
      <c r="A102" s="57"/>
      <c r="B102" s="61"/>
      <c r="C102" s="61"/>
      <c r="D102" s="61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4.25" customHeight="1">
      <c r="A103" s="57"/>
      <c r="B103" s="61"/>
      <c r="C103" s="61"/>
      <c r="D103" s="61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4.25" customHeight="1">
      <c r="A104" s="57"/>
      <c r="B104" s="61"/>
      <c r="C104" s="61"/>
      <c r="D104" s="61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4.25" customHeight="1">
      <c r="A105" s="57"/>
      <c r="B105" s="61"/>
      <c r="C105" s="61"/>
      <c r="D105" s="61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4.25" customHeight="1">
      <c r="A106" s="57"/>
      <c r="B106" s="61"/>
      <c r="C106" s="61"/>
      <c r="D106" s="61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4.25" customHeight="1">
      <c r="A107" s="57"/>
      <c r="B107" s="61"/>
      <c r="C107" s="61"/>
      <c r="D107" s="61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4.25" customHeight="1">
      <c r="A108" s="57"/>
      <c r="B108" s="61"/>
      <c r="C108" s="61"/>
      <c r="D108" s="61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4.25" customHeight="1">
      <c r="A109" s="57"/>
      <c r="B109" s="61"/>
      <c r="C109" s="61"/>
      <c r="D109" s="61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57"/>
      <c r="B110" s="61"/>
      <c r="C110" s="61"/>
      <c r="D110" s="61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3.5" customHeight="1">
      <c r="A111" s="62"/>
      <c r="B111" s="63"/>
      <c r="C111" s="63"/>
      <c r="D111" s="64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3.5" customHeight="1">
      <c r="A112" s="62"/>
      <c r="B112" s="63"/>
      <c r="C112" s="63"/>
      <c r="D112" s="64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3.5" customHeight="1">
      <c r="A113" s="62"/>
      <c r="B113" s="63"/>
      <c r="C113" s="63"/>
      <c r="D113" s="64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3.5" customHeight="1">
      <c r="A114" s="62"/>
      <c r="B114" s="63"/>
      <c r="C114" s="63"/>
      <c r="D114" s="64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3.5" customHeight="1">
      <c r="A115" s="62"/>
      <c r="B115" s="63"/>
      <c r="C115" s="63"/>
      <c r="D115" s="64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3.5" customHeight="1">
      <c r="A116" s="62"/>
      <c r="B116" s="63"/>
      <c r="C116" s="63"/>
      <c r="D116" s="6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3.5" customHeight="1">
      <c r="A117" s="62"/>
      <c r="B117" s="63"/>
      <c r="C117" s="63"/>
      <c r="D117" s="64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>
      <c r="A118" s="62"/>
      <c r="B118" s="63"/>
      <c r="C118" s="63"/>
      <c r="D118" s="6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3.5" customHeight="1">
      <c r="A119" s="62"/>
      <c r="B119" s="63"/>
      <c r="C119" s="63"/>
      <c r="D119" s="6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3.5" customHeight="1">
      <c r="A120" s="62"/>
      <c r="B120" s="63"/>
      <c r="C120" s="63"/>
      <c r="D120" s="6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3.5" customHeight="1">
      <c r="A121" s="62"/>
      <c r="B121" s="63"/>
      <c r="C121" s="63"/>
      <c r="D121" s="6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3.5" customHeight="1">
      <c r="A122" s="62"/>
      <c r="B122" s="63"/>
      <c r="C122" s="63"/>
      <c r="D122" s="6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3.5" customHeight="1">
      <c r="A123" s="62"/>
      <c r="B123" s="66"/>
      <c r="C123" s="66"/>
      <c r="D123" s="6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3.5" customHeight="1">
      <c r="A124" s="62"/>
      <c r="B124" s="63"/>
      <c r="C124" s="63"/>
      <c r="D124" s="64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3.5" customHeight="1">
      <c r="A125" s="62"/>
      <c r="B125" s="63"/>
      <c r="C125" s="63"/>
      <c r="D125" s="64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3.5" customHeight="1">
      <c r="A126" s="62"/>
      <c r="B126" s="63"/>
      <c r="C126" s="63"/>
      <c r="D126" s="64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3.5" customHeight="1">
      <c r="A127" s="62"/>
      <c r="B127" s="63"/>
      <c r="C127" s="63"/>
      <c r="D127" s="64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3.5" customHeight="1">
      <c r="A128" s="62"/>
      <c r="B128" s="63"/>
      <c r="C128" s="63"/>
      <c r="D128" s="64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3.5" customHeight="1">
      <c r="A129" s="62"/>
      <c r="B129" s="63"/>
      <c r="C129" s="63"/>
      <c r="D129" s="64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3.5" customHeight="1">
      <c r="A130" s="62"/>
      <c r="B130" s="63"/>
      <c r="C130" s="63"/>
      <c r="D130" s="6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3.5" customHeight="1">
      <c r="A131" s="62"/>
      <c r="B131" s="63"/>
      <c r="C131" s="63"/>
      <c r="D131" s="64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3.5" customHeight="1">
      <c r="A132" s="62"/>
      <c r="B132" s="63"/>
      <c r="C132" s="63"/>
      <c r="D132" s="64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3.5" customHeight="1">
      <c r="A133" s="62"/>
      <c r="B133" s="63"/>
      <c r="C133" s="63"/>
      <c r="D133" s="64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3.5" customHeight="1">
      <c r="A134" s="62"/>
      <c r="B134" s="63"/>
      <c r="C134" s="63"/>
      <c r="D134" s="6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68"/>
      <c r="B135" s="69"/>
      <c r="C135" s="70"/>
      <c r="D135" s="71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68"/>
      <c r="B136" s="69"/>
      <c r="C136" s="70"/>
      <c r="D136" s="71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68"/>
      <c r="B137" s="69"/>
      <c r="C137" s="70"/>
      <c r="D137" s="71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68"/>
      <c r="B138" s="69"/>
      <c r="C138" s="70"/>
      <c r="D138" s="71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68"/>
      <c r="B139" s="69"/>
      <c r="C139" s="70"/>
      <c r="D139" s="71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68"/>
      <c r="B140" s="69"/>
      <c r="C140" s="70"/>
      <c r="D140" s="71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68"/>
      <c r="B141" s="69"/>
      <c r="C141" s="70"/>
      <c r="D141" s="71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68"/>
      <c r="B142" s="69"/>
      <c r="C142" s="70"/>
      <c r="D142" s="71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68"/>
      <c r="B143" s="69"/>
      <c r="C143" s="70"/>
      <c r="D143" s="71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68"/>
      <c r="B144" s="69"/>
      <c r="C144" s="70"/>
      <c r="D144" s="71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68"/>
      <c r="B145" s="69"/>
      <c r="C145" s="72"/>
      <c r="D145" s="73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68"/>
      <c r="B146" s="69"/>
      <c r="C146" s="72"/>
      <c r="D146" s="73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68"/>
      <c r="B147" s="69"/>
      <c r="C147" s="72"/>
      <c r="D147" s="73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68"/>
      <c r="B148" s="69"/>
      <c r="C148" s="72"/>
      <c r="D148" s="73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68">
        <v>146</v>
      </c>
      <c r="B149" s="69"/>
      <c r="C149" s="72"/>
      <c r="D149" s="73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68">
        <v>147</v>
      </c>
      <c r="B150" s="69"/>
      <c r="C150" s="72"/>
      <c r="D150" s="7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68">
        <v>148</v>
      </c>
      <c r="B151" s="69"/>
      <c r="C151" s="72"/>
      <c r="D151" s="73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68">
        <v>149</v>
      </c>
      <c r="B152" s="69"/>
      <c r="C152" s="72"/>
      <c r="D152" s="73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68">
        <v>150</v>
      </c>
      <c r="B153" s="69"/>
      <c r="C153" s="72"/>
      <c r="D153" s="73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68">
        <v>151</v>
      </c>
      <c r="B154" s="74"/>
      <c r="C154" s="72"/>
      <c r="D154" s="73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68">
        <v>152</v>
      </c>
      <c r="B155" s="69"/>
      <c r="C155" s="72"/>
      <c r="D155" s="73"/>
      <c r="E155" s="75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6.5" customHeight="1">
      <c r="A156" s="68">
        <v>153</v>
      </c>
      <c r="B156" s="69"/>
      <c r="C156" s="72"/>
      <c r="D156" s="73"/>
      <c r="E156" s="75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80.25" customHeight="1">
      <c r="A157" s="76"/>
      <c r="B157" s="335" t="s">
        <v>76</v>
      </c>
      <c r="C157" s="336"/>
      <c r="D157" s="77">
        <f>COUNTA(D19:D156)</f>
        <v>15</v>
      </c>
      <c r="E157" s="78" t="s">
        <v>80</v>
      </c>
      <c r="F157" s="79" t="e">
        <f>COUNTIF(#REF!,"3")</f>
        <v>#REF!</v>
      </c>
      <c r="G157" s="79" t="s">
        <v>81</v>
      </c>
      <c r="H157" s="78" t="e">
        <f>COUNTIF(#REF!,"2")</f>
        <v>#REF!</v>
      </c>
      <c r="I157" s="79" t="s">
        <v>82</v>
      </c>
      <c r="J157" s="78" t="e">
        <f>COUNTIF(#REF!,"1")</f>
        <v>#REF!</v>
      </c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72" customHeight="1">
      <c r="A158" s="80"/>
      <c r="B158" s="337" t="s">
        <v>77</v>
      </c>
      <c r="C158" s="332"/>
      <c r="D158" s="77" t="e">
        <f>COUNTIF(#REF!,"&gt;0")</f>
        <v>#REF!</v>
      </c>
      <c r="E158" s="81" t="s">
        <v>78</v>
      </c>
      <c r="F158" s="82" t="e">
        <f>F157/D158*100</f>
        <v>#REF!</v>
      </c>
      <c r="G158" s="83" t="s">
        <v>83</v>
      </c>
      <c r="H158" s="82" t="e">
        <f>H157/D158*100</f>
        <v>#REF!</v>
      </c>
      <c r="I158" s="83" t="s">
        <v>84</v>
      </c>
      <c r="J158" s="82" t="e">
        <f>J157/D158*100</f>
        <v>#REF!</v>
      </c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21" customHeight="1">
      <c r="A159" s="8"/>
      <c r="B159" s="8"/>
      <c r="C159" s="75"/>
      <c r="D159" s="84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75"/>
      <c r="D160" s="84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75"/>
      <c r="D161" s="84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75"/>
      <c r="D162" s="84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75"/>
      <c r="D163" s="84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75"/>
      <c r="D164" s="84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75"/>
      <c r="D165" s="84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75"/>
      <c r="D166" s="84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75"/>
      <c r="D167" s="84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75"/>
      <c r="D168" s="84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75"/>
      <c r="D169" s="84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75"/>
      <c r="D170" s="84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75"/>
      <c r="D171" s="84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75"/>
      <c r="D172" s="84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75"/>
      <c r="D173" s="84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75"/>
      <c r="D174" s="84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75"/>
      <c r="D175" s="84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75"/>
      <c r="D176" s="84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75"/>
      <c r="D177" s="84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75"/>
      <c r="D178" s="84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75"/>
      <c r="D179" s="84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75"/>
      <c r="D180" s="84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75"/>
      <c r="D181" s="84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75"/>
      <c r="D182" s="84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75"/>
      <c r="D183" s="84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75"/>
      <c r="D184" s="84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75"/>
      <c r="D185" s="84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75"/>
      <c r="D186" s="84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75"/>
      <c r="D187" s="84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75"/>
      <c r="D188" s="84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75"/>
      <c r="D189" s="84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75"/>
      <c r="D190" s="84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75"/>
      <c r="D191" s="84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75"/>
      <c r="D192" s="84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75"/>
      <c r="D193" s="84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75"/>
      <c r="D194" s="84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75"/>
      <c r="D195" s="84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75"/>
      <c r="D196" s="84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75"/>
      <c r="D197" s="84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75"/>
      <c r="D198" s="84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75"/>
      <c r="D199" s="84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75"/>
      <c r="D200" s="84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75"/>
      <c r="D201" s="84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75"/>
      <c r="D202" s="84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75"/>
      <c r="D203" s="84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75"/>
      <c r="D204" s="84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75"/>
      <c r="D205" s="84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75"/>
      <c r="D206" s="84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75"/>
      <c r="D207" s="84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75"/>
      <c r="D208" s="84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75"/>
      <c r="D209" s="84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75"/>
      <c r="D210" s="84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75"/>
      <c r="D211" s="84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75"/>
      <c r="D212" s="84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75"/>
      <c r="D213" s="84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75"/>
      <c r="D214" s="84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75"/>
      <c r="D215" s="84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75"/>
      <c r="D216" s="84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75"/>
      <c r="D217" s="84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75"/>
      <c r="D218" s="84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75"/>
      <c r="D219" s="84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75"/>
      <c r="D220" s="84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75"/>
      <c r="D221" s="84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75"/>
      <c r="D222" s="84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75"/>
      <c r="D223" s="84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75"/>
      <c r="D224" s="84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75"/>
      <c r="D225" s="84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75"/>
      <c r="D226" s="84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75"/>
      <c r="D227" s="84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75"/>
      <c r="D228" s="84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75"/>
      <c r="D229" s="84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75"/>
      <c r="D230" s="84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75"/>
      <c r="D231" s="84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75"/>
      <c r="D232" s="84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75"/>
      <c r="D233" s="84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75"/>
      <c r="D234" s="84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75"/>
      <c r="D235" s="84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75"/>
      <c r="D236" s="84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75"/>
      <c r="D237" s="84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75"/>
      <c r="D238" s="84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75"/>
      <c r="D239" s="84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75"/>
      <c r="D240" s="84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75"/>
      <c r="D241" s="84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75"/>
      <c r="D242" s="84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75"/>
      <c r="D243" s="84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75"/>
      <c r="D244" s="84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75"/>
      <c r="D245" s="84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75"/>
      <c r="D246" s="84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8"/>
      <c r="B247" s="8"/>
      <c r="C247" s="75"/>
      <c r="D247" s="84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8"/>
      <c r="B248" s="8"/>
      <c r="C248" s="75"/>
      <c r="D248" s="84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8"/>
      <c r="B249" s="8"/>
      <c r="C249" s="75"/>
      <c r="D249" s="84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8"/>
      <c r="B250" s="8"/>
      <c r="C250" s="75"/>
      <c r="D250" s="84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8"/>
      <c r="B251" s="8"/>
      <c r="C251" s="75"/>
      <c r="D251" s="84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8"/>
      <c r="B252" s="8"/>
      <c r="C252" s="75"/>
      <c r="D252" s="84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8"/>
      <c r="B253" s="8"/>
      <c r="C253" s="75"/>
      <c r="D253" s="84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8"/>
      <c r="B254" s="8"/>
      <c r="C254" s="75"/>
      <c r="D254" s="84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8"/>
      <c r="B255" s="8"/>
      <c r="C255" s="75"/>
      <c r="D255" s="84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8"/>
      <c r="B256" s="8"/>
      <c r="C256" s="75"/>
      <c r="D256" s="84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8"/>
      <c r="B257" s="8"/>
      <c r="C257" s="75"/>
      <c r="D257" s="84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8"/>
      <c r="B258" s="8"/>
      <c r="C258" s="75"/>
      <c r="D258" s="84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8"/>
      <c r="B259" s="8"/>
      <c r="C259" s="75"/>
      <c r="D259" s="84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8"/>
      <c r="B260" s="8"/>
      <c r="C260" s="75"/>
      <c r="D260" s="84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8"/>
      <c r="B261" s="8"/>
      <c r="C261" s="75"/>
      <c r="D261" s="84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8"/>
      <c r="B262" s="8"/>
      <c r="C262" s="75"/>
      <c r="D262" s="84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8"/>
      <c r="B263" s="8"/>
      <c r="C263" s="75"/>
      <c r="D263" s="84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8"/>
      <c r="B264" s="8"/>
      <c r="C264" s="75"/>
      <c r="D264" s="84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8"/>
      <c r="B265" s="8"/>
      <c r="C265" s="75"/>
      <c r="D265" s="84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8"/>
      <c r="B266" s="8"/>
      <c r="C266" s="75"/>
      <c r="D266" s="84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8"/>
      <c r="B267" s="8"/>
      <c r="C267" s="75"/>
      <c r="D267" s="84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8"/>
      <c r="B268" s="8"/>
      <c r="C268" s="75"/>
      <c r="D268" s="84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8"/>
      <c r="B269" s="8"/>
      <c r="C269" s="75"/>
      <c r="D269" s="84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8"/>
      <c r="B270" s="8"/>
      <c r="C270" s="75"/>
      <c r="D270" s="84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8"/>
      <c r="B271" s="8"/>
      <c r="C271" s="75"/>
      <c r="D271" s="84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8"/>
      <c r="B272" s="8"/>
      <c r="C272" s="75"/>
      <c r="D272" s="84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8"/>
      <c r="B273" s="8"/>
      <c r="C273" s="75"/>
      <c r="D273" s="84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8"/>
      <c r="B274" s="8"/>
      <c r="C274" s="75"/>
      <c r="D274" s="84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8"/>
      <c r="B275" s="8"/>
      <c r="C275" s="75"/>
      <c r="D275" s="84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8"/>
      <c r="B276" s="8"/>
      <c r="C276" s="75"/>
      <c r="D276" s="84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8"/>
      <c r="B277" s="8"/>
      <c r="C277" s="75"/>
      <c r="D277" s="84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8"/>
      <c r="B278" s="8"/>
      <c r="C278" s="75"/>
      <c r="D278" s="84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8"/>
      <c r="B279" s="8"/>
      <c r="C279" s="75"/>
      <c r="D279" s="84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8"/>
      <c r="B280" s="8"/>
      <c r="C280" s="75"/>
      <c r="D280" s="84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8"/>
      <c r="B281" s="8"/>
      <c r="C281" s="75"/>
      <c r="D281" s="84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8"/>
      <c r="B282" s="8"/>
      <c r="C282" s="75"/>
      <c r="D282" s="84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8"/>
      <c r="B283" s="8"/>
      <c r="C283" s="75"/>
      <c r="D283" s="84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8"/>
      <c r="B284" s="8"/>
      <c r="C284" s="75"/>
      <c r="D284" s="84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8"/>
      <c r="B285" s="8"/>
      <c r="C285" s="75"/>
      <c r="D285" s="84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8"/>
      <c r="B286" s="8"/>
      <c r="C286" s="75"/>
      <c r="D286" s="84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8"/>
      <c r="B287" s="8"/>
      <c r="C287" s="75"/>
      <c r="D287" s="84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8"/>
      <c r="B288" s="8"/>
      <c r="C288" s="75"/>
      <c r="D288" s="84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8"/>
      <c r="B289" s="8"/>
      <c r="C289" s="75"/>
      <c r="D289" s="84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8"/>
      <c r="B290" s="8"/>
      <c r="C290" s="75"/>
      <c r="D290" s="84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8"/>
      <c r="B291" s="8"/>
      <c r="C291" s="75"/>
      <c r="D291" s="84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8"/>
      <c r="B292" s="8"/>
      <c r="C292" s="75"/>
      <c r="D292" s="84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8"/>
      <c r="B293" s="8"/>
      <c r="C293" s="75"/>
      <c r="D293" s="84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8"/>
      <c r="B294" s="8"/>
      <c r="C294" s="75"/>
      <c r="D294" s="84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8"/>
      <c r="B295" s="8"/>
      <c r="C295" s="75"/>
      <c r="D295" s="84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8"/>
      <c r="B296" s="8"/>
      <c r="C296" s="75"/>
      <c r="D296" s="84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8"/>
      <c r="B297" s="8"/>
      <c r="C297" s="75"/>
      <c r="D297" s="84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8"/>
      <c r="B298" s="8"/>
      <c r="C298" s="75"/>
      <c r="D298" s="84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8"/>
      <c r="B299" s="8"/>
      <c r="C299" s="75"/>
      <c r="D299" s="84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8"/>
      <c r="B300" s="8"/>
      <c r="C300" s="75"/>
      <c r="D300" s="84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8"/>
      <c r="B301" s="8"/>
      <c r="C301" s="75"/>
      <c r="D301" s="84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8"/>
      <c r="B302" s="8"/>
      <c r="C302" s="75"/>
      <c r="D302" s="84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8"/>
      <c r="B303" s="8"/>
      <c r="C303" s="75"/>
      <c r="D303" s="84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8"/>
      <c r="B304" s="8"/>
      <c r="C304" s="75"/>
      <c r="D304" s="84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8"/>
      <c r="B305" s="8"/>
      <c r="C305" s="75"/>
      <c r="D305" s="84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8"/>
      <c r="B306" s="8"/>
      <c r="C306" s="75"/>
      <c r="D306" s="84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8"/>
      <c r="B307" s="8"/>
      <c r="C307" s="75"/>
      <c r="D307" s="84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8"/>
      <c r="B308" s="8"/>
      <c r="C308" s="75"/>
      <c r="D308" s="84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8"/>
      <c r="B309" s="8"/>
      <c r="C309" s="75"/>
      <c r="D309" s="84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8"/>
      <c r="B310" s="8"/>
      <c r="C310" s="75"/>
      <c r="D310" s="84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8"/>
      <c r="B311" s="8"/>
      <c r="C311" s="75"/>
      <c r="D311" s="84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8"/>
      <c r="B312" s="8"/>
      <c r="C312" s="75"/>
      <c r="D312" s="84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8"/>
      <c r="B313" s="8"/>
      <c r="C313" s="75"/>
      <c r="D313" s="84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8"/>
      <c r="B314" s="8"/>
      <c r="C314" s="75"/>
      <c r="D314" s="84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8"/>
      <c r="B315" s="8"/>
      <c r="C315" s="75"/>
      <c r="D315" s="84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8"/>
      <c r="B316" s="8"/>
      <c r="C316" s="75"/>
      <c r="D316" s="84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8"/>
      <c r="B317" s="8"/>
      <c r="C317" s="75"/>
      <c r="D317" s="84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8"/>
      <c r="B318" s="8"/>
      <c r="C318" s="75"/>
      <c r="D318" s="84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8"/>
      <c r="B319" s="8"/>
      <c r="C319" s="75"/>
      <c r="D319" s="84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8"/>
      <c r="B320" s="8"/>
      <c r="C320" s="75"/>
      <c r="D320" s="84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8"/>
      <c r="B321" s="8"/>
      <c r="C321" s="75"/>
      <c r="D321" s="84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8"/>
      <c r="B322" s="8"/>
      <c r="C322" s="75"/>
      <c r="D322" s="84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8"/>
      <c r="B323" s="8"/>
      <c r="C323" s="75"/>
      <c r="D323" s="84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8"/>
      <c r="B324" s="8"/>
      <c r="C324" s="75"/>
      <c r="D324" s="84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8"/>
      <c r="B325" s="8"/>
      <c r="C325" s="75"/>
      <c r="D325" s="84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8"/>
      <c r="B326" s="8"/>
      <c r="C326" s="75"/>
      <c r="D326" s="84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8"/>
      <c r="B327" s="8"/>
      <c r="C327" s="75"/>
      <c r="D327" s="84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8"/>
      <c r="B328" s="8"/>
      <c r="C328" s="75"/>
      <c r="D328" s="84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8"/>
      <c r="B329" s="8"/>
      <c r="C329" s="75"/>
      <c r="D329" s="84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8"/>
      <c r="B330" s="8"/>
      <c r="C330" s="75"/>
      <c r="D330" s="84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8"/>
      <c r="B331" s="8"/>
      <c r="C331" s="75"/>
      <c r="D331" s="84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8"/>
      <c r="B332" s="8"/>
      <c r="C332" s="75"/>
      <c r="D332" s="84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8"/>
      <c r="B333" s="8"/>
      <c r="C333" s="75"/>
      <c r="D333" s="84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8"/>
      <c r="B334" s="8"/>
      <c r="C334" s="75"/>
      <c r="D334" s="84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8"/>
      <c r="B335" s="8"/>
      <c r="C335" s="75"/>
      <c r="D335" s="84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8"/>
      <c r="B336" s="8"/>
      <c r="C336" s="75"/>
      <c r="D336" s="84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8"/>
      <c r="B337" s="8"/>
      <c r="C337" s="75"/>
      <c r="D337" s="84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8"/>
      <c r="B338" s="8"/>
      <c r="C338" s="75"/>
      <c r="D338" s="84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8"/>
      <c r="B339" s="8"/>
      <c r="C339" s="75"/>
      <c r="D339" s="84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8"/>
      <c r="B340" s="8"/>
      <c r="C340" s="75"/>
      <c r="D340" s="84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8"/>
      <c r="B341" s="8"/>
      <c r="C341" s="75"/>
      <c r="D341" s="84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8"/>
      <c r="B342" s="8"/>
      <c r="C342" s="75"/>
      <c r="D342" s="84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8"/>
      <c r="B343" s="8"/>
      <c r="C343" s="75"/>
      <c r="D343" s="84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8"/>
      <c r="B344" s="8"/>
      <c r="C344" s="75"/>
      <c r="D344" s="84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8"/>
      <c r="B345" s="8"/>
      <c r="C345" s="75"/>
      <c r="D345" s="84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8"/>
      <c r="B346" s="8"/>
      <c r="C346" s="75"/>
      <c r="D346" s="84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8"/>
      <c r="B347" s="8"/>
      <c r="C347" s="75"/>
      <c r="D347" s="84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8"/>
      <c r="B348" s="8"/>
      <c r="C348" s="75"/>
      <c r="D348" s="84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8"/>
      <c r="B349" s="8"/>
      <c r="C349" s="75"/>
      <c r="D349" s="84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8"/>
      <c r="B350" s="8"/>
      <c r="C350" s="75"/>
      <c r="D350" s="84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8"/>
      <c r="B351" s="8"/>
      <c r="C351" s="75"/>
      <c r="D351" s="84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8"/>
      <c r="B352" s="8"/>
      <c r="C352" s="75"/>
      <c r="D352" s="84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8"/>
      <c r="B353" s="8"/>
      <c r="C353" s="75"/>
      <c r="D353" s="84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8"/>
      <c r="B354" s="8"/>
      <c r="C354" s="75"/>
      <c r="D354" s="84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8"/>
      <c r="B355" s="8"/>
      <c r="C355" s="75"/>
      <c r="D355" s="84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8"/>
      <c r="B356" s="8"/>
      <c r="C356" s="75"/>
      <c r="D356" s="84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8"/>
      <c r="B357" s="8"/>
      <c r="C357" s="75"/>
      <c r="D357" s="84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8"/>
      <c r="B358" s="8"/>
      <c r="C358" s="75"/>
      <c r="D358" s="84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8"/>
      <c r="B359" s="8"/>
      <c r="C359" s="75"/>
      <c r="D359" s="84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8"/>
      <c r="B360" s="8"/>
      <c r="C360" s="75"/>
      <c r="D360" s="84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8"/>
      <c r="B361" s="8"/>
      <c r="C361" s="75"/>
      <c r="D361" s="84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8"/>
      <c r="B362" s="8"/>
      <c r="C362" s="75"/>
      <c r="D362" s="84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8"/>
      <c r="B363" s="8"/>
      <c r="C363" s="75"/>
      <c r="D363" s="84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8"/>
      <c r="B364" s="8"/>
      <c r="C364" s="75"/>
      <c r="D364" s="84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8"/>
      <c r="B365" s="8"/>
      <c r="C365" s="75"/>
      <c r="D365" s="84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8"/>
      <c r="B366" s="8"/>
      <c r="C366" s="75"/>
      <c r="D366" s="84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8"/>
      <c r="B367" s="8"/>
      <c r="C367" s="75"/>
      <c r="D367" s="84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8"/>
      <c r="B368" s="8"/>
      <c r="C368" s="75"/>
      <c r="D368" s="84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8"/>
      <c r="B369" s="8"/>
      <c r="C369" s="75"/>
      <c r="D369" s="84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8"/>
      <c r="B370" s="8"/>
      <c r="C370" s="75"/>
      <c r="D370" s="84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8"/>
      <c r="B371" s="8"/>
      <c r="C371" s="75"/>
      <c r="D371" s="84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8"/>
      <c r="B372" s="8"/>
      <c r="C372" s="75"/>
      <c r="D372" s="84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8"/>
      <c r="B373" s="8"/>
      <c r="C373" s="75"/>
      <c r="D373" s="84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8"/>
      <c r="B374" s="8"/>
      <c r="C374" s="75"/>
      <c r="D374" s="84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8"/>
      <c r="B375" s="8"/>
      <c r="C375" s="75"/>
      <c r="D375" s="84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8"/>
      <c r="B376" s="8"/>
      <c r="C376" s="75"/>
      <c r="D376" s="84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8"/>
      <c r="B377" s="8"/>
      <c r="C377" s="75"/>
      <c r="D377" s="84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8"/>
      <c r="B378" s="8"/>
      <c r="C378" s="75"/>
      <c r="D378" s="84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8"/>
      <c r="B379" s="8"/>
      <c r="C379" s="75"/>
      <c r="D379" s="84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8"/>
      <c r="B380" s="8"/>
      <c r="C380" s="75"/>
      <c r="D380" s="84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8"/>
      <c r="B381" s="8"/>
      <c r="C381" s="75"/>
      <c r="D381" s="84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8"/>
      <c r="B382" s="8"/>
      <c r="C382" s="75"/>
      <c r="D382" s="84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8"/>
      <c r="B383" s="8"/>
      <c r="C383" s="75"/>
      <c r="D383" s="84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8"/>
      <c r="B384" s="8"/>
      <c r="C384" s="75"/>
      <c r="D384" s="84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8"/>
      <c r="B385" s="8"/>
      <c r="C385" s="75"/>
      <c r="D385" s="84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8"/>
      <c r="B386" s="8"/>
      <c r="C386" s="75"/>
      <c r="D386" s="84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8"/>
      <c r="B387" s="8"/>
      <c r="C387" s="75"/>
      <c r="D387" s="84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8"/>
      <c r="B388" s="8"/>
      <c r="C388" s="75"/>
      <c r="D388" s="84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8"/>
      <c r="B389" s="8"/>
      <c r="C389" s="75"/>
      <c r="D389" s="84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8"/>
      <c r="B390" s="8"/>
      <c r="C390" s="75"/>
      <c r="D390" s="84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8"/>
      <c r="B391" s="8"/>
      <c r="C391" s="75"/>
      <c r="D391" s="84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8"/>
      <c r="B392" s="8"/>
      <c r="C392" s="75"/>
      <c r="D392" s="84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8"/>
      <c r="B393" s="8"/>
      <c r="C393" s="75"/>
      <c r="D393" s="84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8"/>
      <c r="B394" s="8"/>
      <c r="C394" s="75"/>
      <c r="D394" s="84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8"/>
      <c r="B395" s="8"/>
      <c r="C395" s="75"/>
      <c r="D395" s="84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8"/>
      <c r="B396" s="8"/>
      <c r="C396" s="75"/>
      <c r="D396" s="84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8"/>
      <c r="B397" s="8"/>
      <c r="C397" s="75"/>
      <c r="D397" s="84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8"/>
      <c r="B398" s="8"/>
      <c r="C398" s="75"/>
      <c r="D398" s="84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8"/>
      <c r="B399" s="8"/>
      <c r="C399" s="75"/>
      <c r="D399" s="84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8"/>
      <c r="B400" s="8"/>
      <c r="C400" s="75"/>
      <c r="D400" s="84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8"/>
      <c r="B401" s="8"/>
      <c r="C401" s="75"/>
      <c r="D401" s="84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8"/>
      <c r="B402" s="8"/>
      <c r="C402" s="75"/>
      <c r="D402" s="84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8"/>
      <c r="B403" s="8"/>
      <c r="C403" s="75"/>
      <c r="D403" s="84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8"/>
      <c r="B404" s="8"/>
      <c r="C404" s="75"/>
      <c r="D404" s="84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8"/>
      <c r="B405" s="8"/>
      <c r="C405" s="75"/>
      <c r="D405" s="84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8"/>
      <c r="B406" s="8"/>
      <c r="C406" s="75"/>
      <c r="D406" s="84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8"/>
      <c r="B407" s="8"/>
      <c r="C407" s="75"/>
      <c r="D407" s="84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8"/>
      <c r="B408" s="8"/>
      <c r="C408" s="75"/>
      <c r="D408" s="84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8"/>
      <c r="B409" s="8"/>
      <c r="C409" s="75"/>
      <c r="D409" s="84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8"/>
      <c r="B410" s="8"/>
      <c r="C410" s="75"/>
      <c r="D410" s="84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8"/>
      <c r="B411" s="8"/>
      <c r="C411" s="75"/>
      <c r="D411" s="84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8"/>
      <c r="B412" s="8"/>
      <c r="C412" s="75"/>
      <c r="D412" s="84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8"/>
      <c r="B413" s="8"/>
      <c r="C413" s="75"/>
      <c r="D413" s="84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8"/>
      <c r="B414" s="8"/>
      <c r="C414" s="75"/>
      <c r="D414" s="84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8"/>
      <c r="B415" s="8"/>
      <c r="C415" s="75"/>
      <c r="D415" s="84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8"/>
      <c r="B416" s="8"/>
      <c r="C416" s="75"/>
      <c r="D416" s="84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8"/>
      <c r="B417" s="8"/>
      <c r="C417" s="75"/>
      <c r="D417" s="84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8"/>
      <c r="B418" s="8"/>
      <c r="C418" s="75"/>
      <c r="D418" s="84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8"/>
      <c r="B419" s="8"/>
      <c r="C419" s="75"/>
      <c r="D419" s="84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8"/>
      <c r="B420" s="8"/>
      <c r="C420" s="75"/>
      <c r="D420" s="84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8"/>
      <c r="B421" s="8"/>
      <c r="C421" s="75"/>
      <c r="D421" s="84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8"/>
      <c r="B422" s="8"/>
      <c r="C422" s="75"/>
      <c r="D422" s="84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8"/>
      <c r="B423" s="8"/>
      <c r="C423" s="75"/>
      <c r="D423" s="84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8"/>
      <c r="B424" s="8"/>
      <c r="C424" s="75"/>
      <c r="D424" s="84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8"/>
      <c r="B425" s="8"/>
      <c r="C425" s="75"/>
      <c r="D425" s="84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8"/>
      <c r="B426" s="8"/>
      <c r="C426" s="75"/>
      <c r="D426" s="84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8"/>
      <c r="B427" s="8"/>
      <c r="C427" s="75"/>
      <c r="D427" s="84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8"/>
      <c r="B428" s="8"/>
      <c r="C428" s="75"/>
      <c r="D428" s="84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8"/>
      <c r="B429" s="8"/>
      <c r="C429" s="75"/>
      <c r="D429" s="84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8"/>
      <c r="B430" s="8"/>
      <c r="C430" s="75"/>
      <c r="D430" s="84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8"/>
      <c r="B431" s="8"/>
      <c r="C431" s="75"/>
      <c r="D431" s="84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8"/>
      <c r="B432" s="8"/>
      <c r="C432" s="75"/>
      <c r="D432" s="84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8"/>
      <c r="B433" s="8"/>
      <c r="C433" s="75"/>
      <c r="D433" s="84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8"/>
      <c r="B434" s="8"/>
      <c r="C434" s="75"/>
      <c r="D434" s="84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8"/>
      <c r="B435" s="8"/>
      <c r="C435" s="75"/>
      <c r="D435" s="84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8"/>
      <c r="B436" s="8"/>
      <c r="C436" s="75"/>
      <c r="D436" s="84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8"/>
      <c r="B437" s="8"/>
      <c r="C437" s="75"/>
      <c r="D437" s="84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8"/>
      <c r="B438" s="8"/>
      <c r="C438" s="75"/>
      <c r="D438" s="84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8"/>
      <c r="B439" s="8"/>
      <c r="C439" s="75"/>
      <c r="D439" s="84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8"/>
      <c r="B440" s="8"/>
      <c r="C440" s="75"/>
      <c r="D440" s="84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8"/>
      <c r="B441" s="8"/>
      <c r="C441" s="75"/>
      <c r="D441" s="84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8"/>
      <c r="B442" s="8"/>
      <c r="C442" s="75"/>
      <c r="D442" s="84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8"/>
      <c r="B443" s="8"/>
      <c r="C443" s="75"/>
      <c r="D443" s="84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8"/>
      <c r="B444" s="8"/>
      <c r="C444" s="75"/>
      <c r="D444" s="84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8"/>
      <c r="B445" s="8"/>
      <c r="C445" s="75"/>
      <c r="D445" s="84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8"/>
      <c r="B446" s="8"/>
      <c r="C446" s="75"/>
      <c r="D446" s="84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8"/>
      <c r="B447" s="8"/>
      <c r="C447" s="75"/>
      <c r="D447" s="84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8"/>
      <c r="B448" s="8"/>
      <c r="C448" s="75"/>
      <c r="D448" s="84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8"/>
      <c r="B449" s="8"/>
      <c r="C449" s="75"/>
      <c r="D449" s="84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8"/>
      <c r="B450" s="8"/>
      <c r="C450" s="75"/>
      <c r="D450" s="84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8"/>
      <c r="B451" s="8"/>
      <c r="C451" s="75"/>
      <c r="D451" s="84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8"/>
      <c r="B452" s="8"/>
      <c r="C452" s="75"/>
      <c r="D452" s="84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8"/>
      <c r="B453" s="8"/>
      <c r="C453" s="75"/>
      <c r="D453" s="84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8"/>
      <c r="B454" s="8"/>
      <c r="C454" s="75"/>
      <c r="D454" s="84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8"/>
      <c r="B455" s="8"/>
      <c r="C455" s="75"/>
      <c r="D455" s="84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8"/>
      <c r="B456" s="8"/>
      <c r="C456" s="75"/>
      <c r="D456" s="84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8"/>
      <c r="B457" s="8"/>
      <c r="C457" s="75"/>
      <c r="D457" s="84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8"/>
      <c r="B458" s="8"/>
      <c r="C458" s="75"/>
      <c r="D458" s="84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8"/>
      <c r="B459" s="8"/>
      <c r="C459" s="75"/>
      <c r="D459" s="84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8"/>
      <c r="B460" s="8"/>
      <c r="C460" s="75"/>
      <c r="D460" s="84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8"/>
      <c r="B461" s="8"/>
      <c r="C461" s="75"/>
      <c r="D461" s="84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8"/>
      <c r="B462" s="8"/>
      <c r="C462" s="75"/>
      <c r="D462" s="84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8"/>
      <c r="B463" s="8"/>
      <c r="C463" s="75"/>
      <c r="D463" s="84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8"/>
      <c r="B464" s="8"/>
      <c r="C464" s="75"/>
      <c r="D464" s="84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8"/>
      <c r="B465" s="8"/>
      <c r="C465" s="75"/>
      <c r="D465" s="84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8"/>
      <c r="B466" s="8"/>
      <c r="C466" s="75"/>
      <c r="D466" s="84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8"/>
      <c r="B467" s="8"/>
      <c r="C467" s="75"/>
      <c r="D467" s="84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8"/>
      <c r="B468" s="8"/>
      <c r="C468" s="75"/>
      <c r="D468" s="84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8"/>
      <c r="B469" s="8"/>
      <c r="C469" s="75"/>
      <c r="D469" s="84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8"/>
      <c r="B470" s="8"/>
      <c r="C470" s="75"/>
      <c r="D470" s="84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8"/>
      <c r="B471" s="8"/>
      <c r="C471" s="75"/>
      <c r="D471" s="84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8"/>
      <c r="B472" s="8"/>
      <c r="C472" s="75"/>
      <c r="D472" s="8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8"/>
      <c r="B473" s="8"/>
      <c r="C473" s="75"/>
      <c r="D473" s="84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8"/>
      <c r="B474" s="8"/>
      <c r="C474" s="75"/>
      <c r="D474" s="84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8"/>
      <c r="B475" s="8"/>
      <c r="C475" s="75"/>
      <c r="D475" s="84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8"/>
      <c r="B476" s="8"/>
      <c r="C476" s="75"/>
      <c r="D476" s="84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8"/>
      <c r="B477" s="8"/>
      <c r="C477" s="75"/>
      <c r="D477" s="84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8"/>
      <c r="B478" s="8"/>
      <c r="C478" s="75"/>
      <c r="D478" s="84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8"/>
      <c r="B479" s="8"/>
      <c r="C479" s="75"/>
      <c r="D479" s="84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8"/>
      <c r="B480" s="8"/>
      <c r="C480" s="75"/>
      <c r="D480" s="84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8"/>
      <c r="B481" s="8"/>
      <c r="C481" s="75"/>
      <c r="D481" s="84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8"/>
      <c r="B482" s="8"/>
      <c r="C482" s="75"/>
      <c r="D482" s="84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8"/>
      <c r="B483" s="8"/>
      <c r="C483" s="75"/>
      <c r="D483" s="84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8"/>
      <c r="B484" s="8"/>
      <c r="C484" s="75"/>
      <c r="D484" s="84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8"/>
      <c r="B485" s="8"/>
      <c r="C485" s="75"/>
      <c r="D485" s="84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8"/>
      <c r="B486" s="8"/>
      <c r="C486" s="75"/>
      <c r="D486" s="84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8"/>
      <c r="B487" s="8"/>
      <c r="C487" s="75"/>
      <c r="D487" s="84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8"/>
      <c r="B488" s="8"/>
      <c r="C488" s="75"/>
      <c r="D488" s="84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8"/>
      <c r="B489" s="8"/>
      <c r="C489" s="75"/>
      <c r="D489" s="84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8"/>
      <c r="B490" s="8"/>
      <c r="C490" s="75"/>
      <c r="D490" s="84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8"/>
      <c r="B491" s="8"/>
      <c r="C491" s="75"/>
      <c r="D491" s="84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8"/>
      <c r="B492" s="8"/>
      <c r="C492" s="75"/>
      <c r="D492" s="84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8"/>
      <c r="B493" s="8"/>
      <c r="C493" s="75"/>
      <c r="D493" s="84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8"/>
      <c r="B494" s="8"/>
      <c r="C494" s="75"/>
      <c r="D494" s="84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8"/>
      <c r="B495" s="8"/>
      <c r="C495" s="75"/>
      <c r="D495" s="84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8"/>
      <c r="B496" s="8"/>
      <c r="C496" s="75"/>
      <c r="D496" s="84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8"/>
      <c r="B497" s="8"/>
      <c r="C497" s="75"/>
      <c r="D497" s="84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8"/>
      <c r="B498" s="8"/>
      <c r="C498" s="75"/>
      <c r="D498" s="84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8"/>
      <c r="B499" s="8"/>
      <c r="C499" s="75"/>
      <c r="D499" s="84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8"/>
      <c r="B500" s="8"/>
      <c r="C500" s="75"/>
      <c r="D500" s="84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8"/>
      <c r="B501" s="8"/>
      <c r="C501" s="75"/>
      <c r="D501" s="84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8"/>
      <c r="B502" s="8"/>
      <c r="C502" s="75"/>
      <c r="D502" s="84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8"/>
      <c r="B503" s="8"/>
      <c r="C503" s="75"/>
      <c r="D503" s="84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8"/>
      <c r="B504" s="8"/>
      <c r="C504" s="75"/>
      <c r="D504" s="84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8"/>
      <c r="B505" s="8"/>
      <c r="C505" s="75"/>
      <c r="D505" s="84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8"/>
      <c r="B506" s="8"/>
      <c r="C506" s="75"/>
      <c r="D506" s="84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8"/>
      <c r="B507" s="8"/>
      <c r="C507" s="75"/>
      <c r="D507" s="84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8"/>
      <c r="B508" s="8"/>
      <c r="C508" s="75"/>
      <c r="D508" s="84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8"/>
      <c r="B509" s="8"/>
      <c r="C509" s="75"/>
      <c r="D509" s="84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8"/>
      <c r="B510" s="8"/>
      <c r="C510" s="75"/>
      <c r="D510" s="84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8"/>
      <c r="B511" s="8"/>
      <c r="C511" s="75"/>
      <c r="D511" s="84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8"/>
      <c r="B512" s="8"/>
      <c r="C512" s="75"/>
      <c r="D512" s="84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8"/>
      <c r="B513" s="8"/>
      <c r="C513" s="75"/>
      <c r="D513" s="84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8"/>
      <c r="B514" s="8"/>
      <c r="C514" s="75"/>
      <c r="D514" s="84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8"/>
      <c r="B515" s="8"/>
      <c r="C515" s="75"/>
      <c r="D515" s="84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8"/>
      <c r="B516" s="8"/>
      <c r="C516" s="75"/>
      <c r="D516" s="84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8"/>
      <c r="B517" s="8"/>
      <c r="C517" s="75"/>
      <c r="D517" s="84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8"/>
      <c r="B518" s="8"/>
      <c r="C518" s="75"/>
      <c r="D518" s="84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8"/>
      <c r="B519" s="8"/>
      <c r="C519" s="75"/>
      <c r="D519" s="84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8"/>
      <c r="B520" s="8"/>
      <c r="C520" s="75"/>
      <c r="D520" s="84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8"/>
      <c r="B521" s="8"/>
      <c r="C521" s="75"/>
      <c r="D521" s="84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8"/>
      <c r="B522" s="8"/>
      <c r="C522" s="75"/>
      <c r="D522" s="84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8"/>
      <c r="B523" s="8"/>
      <c r="C523" s="75"/>
      <c r="D523" s="84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8"/>
      <c r="B524" s="8"/>
      <c r="C524" s="75"/>
      <c r="D524" s="84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8"/>
      <c r="B525" s="8"/>
      <c r="C525" s="75"/>
      <c r="D525" s="84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8"/>
      <c r="B526" s="8"/>
      <c r="C526" s="75"/>
      <c r="D526" s="84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8"/>
      <c r="B527" s="8"/>
      <c r="C527" s="75"/>
      <c r="D527" s="84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8"/>
      <c r="B528" s="8"/>
      <c r="C528" s="75"/>
      <c r="D528" s="84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8"/>
      <c r="B529" s="8"/>
      <c r="C529" s="75"/>
      <c r="D529" s="84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8"/>
      <c r="B530" s="8"/>
      <c r="C530" s="75"/>
      <c r="D530" s="84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8"/>
      <c r="B531" s="8"/>
      <c r="C531" s="75"/>
      <c r="D531" s="84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8"/>
      <c r="B532" s="8"/>
      <c r="C532" s="75"/>
      <c r="D532" s="84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8"/>
      <c r="B533" s="8"/>
      <c r="C533" s="75"/>
      <c r="D533" s="84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8"/>
      <c r="B534" s="8"/>
      <c r="C534" s="75"/>
      <c r="D534" s="84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8"/>
      <c r="B535" s="8"/>
      <c r="C535" s="75"/>
      <c r="D535" s="84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8"/>
      <c r="B536" s="8"/>
      <c r="C536" s="75"/>
      <c r="D536" s="84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8"/>
      <c r="B537" s="8"/>
      <c r="C537" s="75"/>
      <c r="D537" s="84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8"/>
      <c r="B538" s="8"/>
      <c r="C538" s="75"/>
      <c r="D538" s="84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8"/>
      <c r="B539" s="8"/>
      <c r="C539" s="75"/>
      <c r="D539" s="84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8"/>
      <c r="B540" s="8"/>
      <c r="C540" s="75"/>
      <c r="D540" s="84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8"/>
      <c r="B541" s="8"/>
      <c r="C541" s="75"/>
      <c r="D541" s="84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8"/>
      <c r="B542" s="8"/>
      <c r="C542" s="75"/>
      <c r="D542" s="84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8"/>
      <c r="B543" s="8"/>
      <c r="C543" s="75"/>
      <c r="D543" s="84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8"/>
      <c r="B544" s="8"/>
      <c r="C544" s="75"/>
      <c r="D544" s="84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8"/>
      <c r="B545" s="8"/>
      <c r="C545" s="75"/>
      <c r="D545" s="84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8"/>
      <c r="B546" s="8"/>
      <c r="C546" s="75"/>
      <c r="D546" s="84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8"/>
      <c r="B547" s="8"/>
      <c r="C547" s="75"/>
      <c r="D547" s="84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8"/>
      <c r="B548" s="8"/>
      <c r="C548" s="75"/>
      <c r="D548" s="84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8"/>
      <c r="B549" s="8"/>
      <c r="C549" s="75"/>
      <c r="D549" s="84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8"/>
      <c r="B550" s="8"/>
      <c r="C550" s="75"/>
      <c r="D550" s="84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8"/>
      <c r="B551" s="8"/>
      <c r="C551" s="75"/>
      <c r="D551" s="84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8"/>
      <c r="B552" s="8"/>
      <c r="C552" s="75"/>
      <c r="D552" s="84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8"/>
      <c r="B553" s="8"/>
      <c r="C553" s="75"/>
      <c r="D553" s="84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8"/>
      <c r="B554" s="8"/>
      <c r="C554" s="75"/>
      <c r="D554" s="84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8"/>
      <c r="B555" s="8"/>
      <c r="C555" s="75"/>
      <c r="D555" s="84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8"/>
      <c r="B556" s="8"/>
      <c r="C556" s="75"/>
      <c r="D556" s="84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8"/>
      <c r="B557" s="8"/>
      <c r="C557" s="75"/>
      <c r="D557" s="84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8"/>
      <c r="B558" s="8"/>
      <c r="C558" s="75"/>
      <c r="D558" s="84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8"/>
      <c r="B559" s="8"/>
      <c r="C559" s="75"/>
      <c r="D559" s="84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8"/>
      <c r="B560" s="8"/>
      <c r="C560" s="75"/>
      <c r="D560" s="84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8"/>
      <c r="B561" s="8"/>
      <c r="C561" s="75"/>
      <c r="D561" s="84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8"/>
      <c r="B562" s="8"/>
      <c r="C562" s="75"/>
      <c r="D562" s="84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8"/>
      <c r="B563" s="8"/>
      <c r="C563" s="75"/>
      <c r="D563" s="84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8"/>
      <c r="B564" s="8"/>
      <c r="C564" s="75"/>
      <c r="D564" s="84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8"/>
      <c r="B565" s="8"/>
      <c r="C565" s="75"/>
      <c r="D565" s="84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8"/>
      <c r="B566" s="8"/>
      <c r="C566" s="75"/>
      <c r="D566" s="84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8"/>
      <c r="B567" s="8"/>
      <c r="C567" s="75"/>
      <c r="D567" s="84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8"/>
      <c r="B568" s="8"/>
      <c r="C568" s="75"/>
      <c r="D568" s="84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8"/>
      <c r="B569" s="8"/>
      <c r="C569" s="75"/>
      <c r="D569" s="84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8"/>
      <c r="B570" s="8"/>
      <c r="C570" s="75"/>
      <c r="D570" s="84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8"/>
      <c r="B571" s="8"/>
      <c r="C571" s="75"/>
      <c r="D571" s="84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8"/>
      <c r="B572" s="8"/>
      <c r="C572" s="75"/>
      <c r="D572" s="84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8"/>
      <c r="B573" s="8"/>
      <c r="C573" s="75"/>
      <c r="D573" s="84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8"/>
      <c r="B574" s="8"/>
      <c r="C574" s="75"/>
      <c r="D574" s="84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8"/>
      <c r="B575" s="8"/>
      <c r="C575" s="75"/>
      <c r="D575" s="84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8"/>
      <c r="B576" s="8"/>
      <c r="C576" s="75"/>
      <c r="D576" s="84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8"/>
      <c r="B577" s="8"/>
      <c r="C577" s="75"/>
      <c r="D577" s="84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8"/>
      <c r="B578" s="8"/>
      <c r="C578" s="75"/>
      <c r="D578" s="84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8"/>
      <c r="B579" s="8"/>
      <c r="C579" s="75"/>
      <c r="D579" s="84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8"/>
      <c r="B580" s="8"/>
      <c r="C580" s="75"/>
      <c r="D580" s="84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8"/>
      <c r="B581" s="8"/>
      <c r="C581" s="75"/>
      <c r="D581" s="84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8"/>
      <c r="B582" s="8"/>
      <c r="C582" s="75"/>
      <c r="D582" s="84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8"/>
      <c r="B583" s="8"/>
      <c r="C583" s="75"/>
      <c r="D583" s="84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8"/>
      <c r="B584" s="8"/>
      <c r="C584" s="75"/>
      <c r="D584" s="84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8"/>
      <c r="B585" s="8"/>
      <c r="C585" s="75"/>
      <c r="D585" s="84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8"/>
      <c r="B586" s="8"/>
      <c r="C586" s="75"/>
      <c r="D586" s="84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8"/>
      <c r="B587" s="8"/>
      <c r="C587" s="75"/>
      <c r="D587" s="84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8"/>
      <c r="B588" s="8"/>
      <c r="C588" s="75"/>
      <c r="D588" s="84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8"/>
      <c r="B589" s="8"/>
      <c r="C589" s="75"/>
      <c r="D589" s="84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8"/>
      <c r="B590" s="8"/>
      <c r="C590" s="75"/>
      <c r="D590" s="84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8"/>
      <c r="B591" s="8"/>
      <c r="C591" s="75"/>
      <c r="D591" s="84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8"/>
      <c r="B592" s="8"/>
      <c r="C592" s="75"/>
      <c r="D592" s="84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8"/>
      <c r="B593" s="8"/>
      <c r="C593" s="75"/>
      <c r="D593" s="84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8"/>
      <c r="B594" s="8"/>
      <c r="C594" s="75"/>
      <c r="D594" s="84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8"/>
      <c r="B595" s="8"/>
      <c r="C595" s="75"/>
      <c r="D595" s="84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8"/>
      <c r="B596" s="8"/>
      <c r="C596" s="75"/>
      <c r="D596" s="84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8"/>
      <c r="B597" s="8"/>
      <c r="C597" s="75"/>
      <c r="D597" s="84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8"/>
      <c r="B598" s="8"/>
      <c r="C598" s="75"/>
      <c r="D598" s="84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8"/>
      <c r="B599" s="8"/>
      <c r="C599" s="75"/>
      <c r="D599" s="84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8"/>
      <c r="B600" s="8"/>
      <c r="C600" s="75"/>
      <c r="D600" s="84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8"/>
      <c r="B601" s="8"/>
      <c r="C601" s="75"/>
      <c r="D601" s="84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8"/>
      <c r="B602" s="8"/>
      <c r="C602" s="75"/>
      <c r="D602" s="84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8"/>
      <c r="B603" s="8"/>
      <c r="C603" s="75"/>
      <c r="D603" s="84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8"/>
      <c r="B604" s="8"/>
      <c r="C604" s="75"/>
      <c r="D604" s="84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8"/>
      <c r="B605" s="8"/>
      <c r="C605" s="75"/>
      <c r="D605" s="84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8"/>
      <c r="B606" s="8"/>
      <c r="C606" s="75"/>
      <c r="D606" s="84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8"/>
      <c r="B607" s="8"/>
      <c r="C607" s="75"/>
      <c r="D607" s="84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8"/>
      <c r="B608" s="8"/>
      <c r="C608" s="75"/>
      <c r="D608" s="84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8"/>
      <c r="B609" s="8"/>
      <c r="C609" s="75"/>
      <c r="D609" s="84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8"/>
      <c r="B610" s="8"/>
      <c r="C610" s="75"/>
      <c r="D610" s="84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8"/>
      <c r="B611" s="8"/>
      <c r="C611" s="75"/>
      <c r="D611" s="84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8"/>
      <c r="B612" s="8"/>
      <c r="C612" s="75"/>
      <c r="D612" s="84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8"/>
      <c r="B613" s="8"/>
      <c r="C613" s="75"/>
      <c r="D613" s="84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8"/>
      <c r="B614" s="8"/>
      <c r="C614" s="75"/>
      <c r="D614" s="84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8"/>
      <c r="B615" s="8"/>
      <c r="C615" s="75"/>
      <c r="D615" s="84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8"/>
      <c r="B616" s="8"/>
      <c r="C616" s="75"/>
      <c r="D616" s="84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8"/>
      <c r="B617" s="8"/>
      <c r="C617" s="75"/>
      <c r="D617" s="84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8"/>
      <c r="B618" s="8"/>
      <c r="C618" s="75"/>
      <c r="D618" s="84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8"/>
      <c r="B619" s="8"/>
      <c r="C619" s="75"/>
      <c r="D619" s="84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8"/>
      <c r="B620" s="8"/>
      <c r="C620" s="75"/>
      <c r="D620" s="84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8"/>
      <c r="B621" s="8"/>
      <c r="C621" s="75"/>
      <c r="D621" s="84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8"/>
      <c r="B622" s="8"/>
      <c r="C622" s="75"/>
      <c r="D622" s="84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8"/>
      <c r="B623" s="8"/>
      <c r="C623" s="75"/>
      <c r="D623" s="84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8"/>
      <c r="B624" s="8"/>
      <c r="C624" s="75"/>
      <c r="D624" s="84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8"/>
      <c r="B625" s="8"/>
      <c r="C625" s="75"/>
      <c r="D625" s="84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8"/>
      <c r="B626" s="8"/>
      <c r="C626" s="75"/>
      <c r="D626" s="84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8"/>
      <c r="B627" s="8"/>
      <c r="C627" s="75"/>
      <c r="D627" s="84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8"/>
      <c r="B628" s="8"/>
      <c r="C628" s="75"/>
      <c r="D628" s="84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8"/>
      <c r="B629" s="8"/>
      <c r="C629" s="75"/>
      <c r="D629" s="84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8"/>
      <c r="B630" s="8"/>
      <c r="C630" s="75"/>
      <c r="D630" s="84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8"/>
      <c r="B631" s="8"/>
      <c r="C631" s="75"/>
      <c r="D631" s="84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8"/>
      <c r="B632" s="8"/>
      <c r="C632" s="75"/>
      <c r="D632" s="84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8"/>
      <c r="B633" s="8"/>
      <c r="C633" s="75"/>
      <c r="D633" s="84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8"/>
      <c r="B634" s="8"/>
      <c r="C634" s="75"/>
      <c r="D634" s="84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8"/>
      <c r="B635" s="8"/>
      <c r="C635" s="75"/>
      <c r="D635" s="84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8"/>
      <c r="B636" s="8"/>
      <c r="C636" s="75"/>
      <c r="D636" s="84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8"/>
      <c r="B637" s="8"/>
      <c r="C637" s="75"/>
      <c r="D637" s="84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8"/>
      <c r="B638" s="8"/>
      <c r="C638" s="75"/>
      <c r="D638" s="84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8"/>
      <c r="B639" s="8"/>
      <c r="C639" s="75"/>
      <c r="D639" s="84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8"/>
      <c r="B640" s="8"/>
      <c r="C640" s="75"/>
      <c r="D640" s="84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8"/>
      <c r="B641" s="8"/>
      <c r="C641" s="75"/>
      <c r="D641" s="84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8"/>
      <c r="B642" s="8"/>
      <c r="C642" s="75"/>
      <c r="D642" s="84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8"/>
      <c r="B643" s="8"/>
      <c r="C643" s="75"/>
      <c r="D643" s="84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8"/>
      <c r="B644" s="8"/>
      <c r="C644" s="75"/>
      <c r="D644" s="84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8"/>
      <c r="B645" s="8"/>
      <c r="C645" s="75"/>
      <c r="D645" s="84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8"/>
      <c r="B646" s="8"/>
      <c r="C646" s="75"/>
      <c r="D646" s="84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8"/>
      <c r="B647" s="8"/>
      <c r="C647" s="75"/>
      <c r="D647" s="84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8"/>
      <c r="B648" s="8"/>
      <c r="C648" s="75"/>
      <c r="D648" s="84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8"/>
      <c r="B649" s="8"/>
      <c r="C649" s="75"/>
      <c r="D649" s="84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8"/>
      <c r="B650" s="8"/>
      <c r="C650" s="75"/>
      <c r="D650" s="84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8"/>
      <c r="B651" s="8"/>
      <c r="C651" s="75"/>
      <c r="D651" s="84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8"/>
      <c r="B652" s="8"/>
      <c r="C652" s="75"/>
      <c r="D652" s="84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8"/>
      <c r="B653" s="8"/>
      <c r="C653" s="75"/>
      <c r="D653" s="84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8"/>
      <c r="B654" s="8"/>
      <c r="C654" s="75"/>
      <c r="D654" s="84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8"/>
      <c r="B655" s="8"/>
      <c r="C655" s="75"/>
      <c r="D655" s="84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8"/>
      <c r="B656" s="8"/>
      <c r="C656" s="75"/>
      <c r="D656" s="84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8"/>
      <c r="B657" s="8"/>
      <c r="C657" s="75"/>
      <c r="D657" s="84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8"/>
      <c r="B658" s="8"/>
      <c r="C658" s="75"/>
      <c r="D658" s="84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8"/>
      <c r="B659" s="8"/>
      <c r="C659" s="75"/>
      <c r="D659" s="84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8"/>
      <c r="B660" s="8"/>
      <c r="C660" s="75"/>
      <c r="D660" s="84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8"/>
      <c r="B661" s="8"/>
      <c r="C661" s="75"/>
      <c r="D661" s="84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8"/>
      <c r="B662" s="8"/>
      <c r="C662" s="75"/>
      <c r="D662" s="84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8"/>
      <c r="B663" s="8"/>
      <c r="C663" s="75"/>
      <c r="D663" s="8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8"/>
      <c r="B664" s="8"/>
      <c r="C664" s="75"/>
      <c r="D664" s="84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8"/>
      <c r="B665" s="8"/>
      <c r="C665" s="75"/>
      <c r="D665" s="84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8"/>
      <c r="B666" s="8"/>
      <c r="C666" s="75"/>
      <c r="D666" s="84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8"/>
      <c r="B667" s="8"/>
      <c r="C667" s="75"/>
      <c r="D667" s="84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8"/>
      <c r="B668" s="8"/>
      <c r="C668" s="75"/>
      <c r="D668" s="84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8"/>
      <c r="B669" s="8"/>
      <c r="C669" s="75"/>
      <c r="D669" s="84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8"/>
      <c r="B670" s="8"/>
      <c r="C670" s="75"/>
      <c r="D670" s="84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8"/>
      <c r="B671" s="8"/>
      <c r="C671" s="75"/>
      <c r="D671" s="84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8"/>
      <c r="B672" s="8"/>
      <c r="C672" s="75"/>
      <c r="D672" s="84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8"/>
      <c r="B673" s="8"/>
      <c r="C673" s="75"/>
      <c r="D673" s="84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8"/>
      <c r="B674" s="8"/>
      <c r="C674" s="75"/>
      <c r="D674" s="84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8"/>
      <c r="B675" s="8"/>
      <c r="C675" s="75"/>
      <c r="D675" s="84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8"/>
      <c r="B676" s="8"/>
      <c r="C676" s="75"/>
      <c r="D676" s="84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8"/>
      <c r="B677" s="8"/>
      <c r="C677" s="75"/>
      <c r="D677" s="84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8"/>
      <c r="B678" s="8"/>
      <c r="C678" s="75"/>
      <c r="D678" s="84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8"/>
      <c r="B679" s="8"/>
      <c r="C679" s="75"/>
      <c r="D679" s="84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8"/>
      <c r="B680" s="8"/>
      <c r="C680" s="75"/>
      <c r="D680" s="84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8"/>
      <c r="B681" s="8"/>
      <c r="C681" s="75"/>
      <c r="D681" s="84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8"/>
      <c r="B682" s="8"/>
      <c r="C682" s="75"/>
      <c r="D682" s="84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8"/>
      <c r="B683" s="8"/>
      <c r="C683" s="75"/>
      <c r="D683" s="84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8"/>
      <c r="B684" s="8"/>
      <c r="C684" s="75"/>
      <c r="D684" s="84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8"/>
      <c r="B685" s="8"/>
      <c r="C685" s="75"/>
      <c r="D685" s="84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8"/>
      <c r="B686" s="8"/>
      <c r="C686" s="75"/>
      <c r="D686" s="84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8"/>
      <c r="B687" s="8"/>
      <c r="C687" s="75"/>
      <c r="D687" s="84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8"/>
      <c r="B688" s="8"/>
      <c r="C688" s="75"/>
      <c r="D688" s="84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8"/>
      <c r="B689" s="8"/>
      <c r="C689" s="75"/>
      <c r="D689" s="84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8"/>
      <c r="B690" s="8"/>
      <c r="C690" s="75"/>
      <c r="D690" s="84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8"/>
      <c r="B691" s="8"/>
      <c r="C691" s="75"/>
      <c r="D691" s="84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8"/>
      <c r="B692" s="8"/>
      <c r="C692" s="75"/>
      <c r="D692" s="84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8"/>
      <c r="B693" s="8"/>
      <c r="C693" s="75"/>
      <c r="D693" s="84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8"/>
      <c r="B694" s="8"/>
      <c r="C694" s="75"/>
      <c r="D694" s="84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8"/>
      <c r="B695" s="8"/>
      <c r="C695" s="75"/>
      <c r="D695" s="84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8"/>
      <c r="B696" s="8"/>
      <c r="C696" s="75"/>
      <c r="D696" s="84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8"/>
      <c r="B697" s="8"/>
      <c r="C697" s="75"/>
      <c r="D697" s="84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8"/>
      <c r="B698" s="8"/>
      <c r="C698" s="75"/>
      <c r="D698" s="84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8"/>
      <c r="B699" s="8"/>
      <c r="C699" s="75"/>
      <c r="D699" s="84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8"/>
      <c r="B700" s="8"/>
      <c r="C700" s="75"/>
      <c r="D700" s="84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8"/>
      <c r="B701" s="8"/>
      <c r="C701" s="75"/>
      <c r="D701" s="84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8"/>
      <c r="B702" s="8"/>
      <c r="C702" s="75"/>
      <c r="D702" s="84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8"/>
      <c r="B703" s="8"/>
      <c r="C703" s="75"/>
      <c r="D703" s="84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8"/>
      <c r="B704" s="8"/>
      <c r="C704" s="75"/>
      <c r="D704" s="84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8"/>
      <c r="B705" s="8"/>
      <c r="C705" s="75"/>
      <c r="D705" s="84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8"/>
      <c r="B706" s="8"/>
      <c r="C706" s="75"/>
      <c r="D706" s="84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8"/>
      <c r="B707" s="8"/>
      <c r="C707" s="75"/>
      <c r="D707" s="84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8"/>
      <c r="B708" s="8"/>
      <c r="C708" s="75"/>
      <c r="D708" s="84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8"/>
      <c r="B709" s="8"/>
      <c r="C709" s="75"/>
      <c r="D709" s="84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8"/>
      <c r="B710" s="8"/>
      <c r="C710" s="75"/>
      <c r="D710" s="84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8"/>
      <c r="B711" s="8"/>
      <c r="C711" s="75"/>
      <c r="D711" s="84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8"/>
      <c r="B712" s="8"/>
      <c r="C712" s="75"/>
      <c r="D712" s="84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8"/>
      <c r="B713" s="8"/>
      <c r="C713" s="75"/>
      <c r="D713" s="84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8"/>
      <c r="B714" s="8"/>
      <c r="C714" s="75"/>
      <c r="D714" s="84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8"/>
      <c r="B715" s="8"/>
      <c r="C715" s="75"/>
      <c r="D715" s="84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8"/>
      <c r="B716" s="8"/>
      <c r="C716" s="75"/>
      <c r="D716" s="84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8"/>
      <c r="B717" s="8"/>
      <c r="C717" s="75"/>
      <c r="D717" s="84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8"/>
      <c r="B718" s="8"/>
      <c r="C718" s="75"/>
      <c r="D718" s="84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8"/>
      <c r="B719" s="8"/>
      <c r="C719" s="75"/>
      <c r="D719" s="84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8"/>
      <c r="B720" s="8"/>
      <c r="C720" s="75"/>
      <c r="D720" s="84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8"/>
      <c r="B721" s="8"/>
      <c r="C721" s="75"/>
      <c r="D721" s="84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8"/>
      <c r="B722" s="8"/>
      <c r="C722" s="75"/>
      <c r="D722" s="84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8"/>
      <c r="B723" s="8"/>
      <c r="C723" s="75"/>
      <c r="D723" s="84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8"/>
      <c r="B724" s="8"/>
      <c r="C724" s="75"/>
      <c r="D724" s="84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8"/>
      <c r="B725" s="8"/>
      <c r="C725" s="75"/>
      <c r="D725" s="84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8"/>
      <c r="B726" s="8"/>
      <c r="C726" s="75"/>
      <c r="D726" s="84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8"/>
      <c r="B727" s="8"/>
      <c r="C727" s="75"/>
      <c r="D727" s="84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8"/>
      <c r="B728" s="8"/>
      <c r="C728" s="75"/>
      <c r="D728" s="84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8"/>
      <c r="B729" s="8"/>
      <c r="C729" s="75"/>
      <c r="D729" s="84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8"/>
      <c r="B730" s="8"/>
      <c r="C730" s="75"/>
      <c r="D730" s="84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8"/>
      <c r="B731" s="8"/>
      <c r="C731" s="75"/>
      <c r="D731" s="84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8"/>
      <c r="B732" s="8"/>
      <c r="C732" s="75"/>
      <c r="D732" s="84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8"/>
      <c r="B733" s="8"/>
      <c r="C733" s="75"/>
      <c r="D733" s="84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8"/>
      <c r="B734" s="8"/>
      <c r="C734" s="75"/>
      <c r="D734" s="84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8"/>
      <c r="B735" s="8"/>
      <c r="C735" s="75"/>
      <c r="D735" s="84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8"/>
      <c r="B736" s="8"/>
      <c r="C736" s="75"/>
      <c r="D736" s="84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8"/>
      <c r="B737" s="8"/>
      <c r="C737" s="75"/>
      <c r="D737" s="84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8"/>
      <c r="B738" s="8"/>
      <c r="C738" s="75"/>
      <c r="D738" s="84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8"/>
      <c r="B739" s="8"/>
      <c r="C739" s="75"/>
      <c r="D739" s="84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8"/>
      <c r="B740" s="8"/>
      <c r="C740" s="75"/>
      <c r="D740" s="84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8"/>
      <c r="B741" s="8"/>
      <c r="C741" s="75"/>
      <c r="D741" s="84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8"/>
      <c r="B742" s="8"/>
      <c r="C742" s="75"/>
      <c r="D742" s="84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8"/>
      <c r="B743" s="8"/>
      <c r="C743" s="75"/>
      <c r="D743" s="84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8"/>
      <c r="B744" s="8"/>
      <c r="C744" s="75"/>
      <c r="D744" s="84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8"/>
      <c r="B745" s="8"/>
      <c r="C745" s="75"/>
      <c r="D745" s="84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8"/>
      <c r="B746" s="8"/>
      <c r="C746" s="75"/>
      <c r="D746" s="84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8"/>
      <c r="B747" s="8"/>
      <c r="C747" s="75"/>
      <c r="D747" s="84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8"/>
      <c r="B748" s="8"/>
      <c r="C748" s="75"/>
      <c r="D748" s="84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8"/>
      <c r="B749" s="8"/>
      <c r="C749" s="75"/>
      <c r="D749" s="84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8"/>
      <c r="B750" s="8"/>
      <c r="C750" s="75"/>
      <c r="D750" s="84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8"/>
      <c r="B751" s="8"/>
      <c r="C751" s="75"/>
      <c r="D751" s="84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8"/>
      <c r="B752" s="8"/>
      <c r="C752" s="75"/>
      <c r="D752" s="84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8"/>
      <c r="B753" s="8"/>
      <c r="C753" s="75"/>
      <c r="D753" s="84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8"/>
      <c r="B754" s="8"/>
      <c r="C754" s="75"/>
      <c r="D754" s="84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8"/>
      <c r="B755" s="8"/>
      <c r="C755" s="75"/>
      <c r="D755" s="84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8"/>
      <c r="B756" s="8"/>
      <c r="C756" s="75"/>
      <c r="D756" s="84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8"/>
      <c r="B757" s="8"/>
      <c r="C757" s="75"/>
      <c r="D757" s="84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8"/>
      <c r="B758" s="8"/>
      <c r="C758" s="75"/>
      <c r="D758" s="84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8"/>
      <c r="B759" s="8"/>
      <c r="C759" s="75"/>
      <c r="D759" s="84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8"/>
      <c r="B760" s="8"/>
      <c r="C760" s="75"/>
      <c r="D760" s="84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8"/>
      <c r="B761" s="8"/>
      <c r="C761" s="75"/>
      <c r="D761" s="84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8"/>
      <c r="B762" s="8"/>
      <c r="C762" s="75"/>
      <c r="D762" s="84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8"/>
      <c r="B763" s="8"/>
      <c r="C763" s="75"/>
      <c r="D763" s="84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8"/>
      <c r="B764" s="8"/>
      <c r="C764" s="75"/>
      <c r="D764" s="84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8"/>
      <c r="B765" s="8"/>
      <c r="C765" s="75"/>
      <c r="D765" s="84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8"/>
      <c r="B766" s="8"/>
      <c r="C766" s="75"/>
      <c r="D766" s="84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8"/>
      <c r="B767" s="8"/>
      <c r="C767" s="75"/>
      <c r="D767" s="84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8"/>
      <c r="B768" s="8"/>
      <c r="C768" s="75"/>
      <c r="D768" s="84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8"/>
      <c r="B769" s="8"/>
      <c r="C769" s="75"/>
      <c r="D769" s="84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8"/>
      <c r="B770" s="8"/>
      <c r="C770" s="75"/>
      <c r="D770" s="84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8"/>
      <c r="B771" s="8"/>
      <c r="C771" s="75"/>
      <c r="D771" s="84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8"/>
      <c r="B772" s="8"/>
      <c r="C772" s="75"/>
      <c r="D772" s="84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8"/>
      <c r="B773" s="8"/>
      <c r="C773" s="75"/>
      <c r="D773" s="84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8"/>
      <c r="B774" s="8"/>
      <c r="C774" s="75"/>
      <c r="D774" s="84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8"/>
      <c r="B775" s="8"/>
      <c r="C775" s="75"/>
      <c r="D775" s="84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8"/>
      <c r="B776" s="8"/>
      <c r="C776" s="75"/>
      <c r="D776" s="84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8"/>
      <c r="B777" s="8"/>
      <c r="C777" s="75"/>
      <c r="D777" s="84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8"/>
      <c r="B778" s="8"/>
      <c r="C778" s="75"/>
      <c r="D778" s="84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8"/>
      <c r="B779" s="8"/>
      <c r="C779" s="75"/>
      <c r="D779" s="84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8"/>
      <c r="B780" s="8"/>
      <c r="C780" s="75"/>
      <c r="D780" s="84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8"/>
      <c r="B781" s="8"/>
      <c r="C781" s="75"/>
      <c r="D781" s="84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8"/>
      <c r="B782" s="8"/>
      <c r="C782" s="75"/>
      <c r="D782" s="84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8"/>
      <c r="B783" s="8"/>
      <c r="C783" s="75"/>
      <c r="D783" s="84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8"/>
      <c r="B784" s="8"/>
      <c r="C784" s="75"/>
      <c r="D784" s="84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8"/>
      <c r="B785" s="8"/>
      <c r="C785" s="75"/>
      <c r="D785" s="84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8"/>
      <c r="B786" s="8"/>
      <c r="C786" s="75"/>
      <c r="D786" s="84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8"/>
      <c r="B787" s="8"/>
      <c r="C787" s="75"/>
      <c r="D787" s="84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8"/>
      <c r="B788" s="8"/>
      <c r="C788" s="75"/>
      <c r="D788" s="84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8"/>
      <c r="B789" s="8"/>
      <c r="C789" s="75"/>
      <c r="D789" s="84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8"/>
      <c r="B790" s="8"/>
      <c r="C790" s="75"/>
      <c r="D790" s="84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8"/>
      <c r="B791" s="8"/>
      <c r="C791" s="75"/>
      <c r="D791" s="84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8"/>
      <c r="B792" s="8"/>
      <c r="C792" s="75"/>
      <c r="D792" s="84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8"/>
      <c r="B793" s="8"/>
      <c r="C793" s="75"/>
      <c r="D793" s="84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8"/>
      <c r="B794" s="8"/>
      <c r="C794" s="75"/>
      <c r="D794" s="84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8"/>
      <c r="B795" s="8"/>
      <c r="C795" s="75"/>
      <c r="D795" s="84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8"/>
      <c r="B796" s="8"/>
      <c r="C796" s="75"/>
      <c r="D796" s="84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8"/>
      <c r="B797" s="8"/>
      <c r="C797" s="75"/>
      <c r="D797" s="84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8"/>
      <c r="B798" s="8"/>
      <c r="C798" s="75"/>
      <c r="D798" s="84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8"/>
      <c r="B799" s="8"/>
      <c r="C799" s="75"/>
      <c r="D799" s="84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8"/>
      <c r="B800" s="8"/>
      <c r="C800" s="75"/>
      <c r="D800" s="84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8"/>
      <c r="B801" s="8"/>
      <c r="C801" s="75"/>
      <c r="D801" s="84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8"/>
      <c r="B802" s="8"/>
      <c r="C802" s="75"/>
      <c r="D802" s="84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8"/>
      <c r="B803" s="8"/>
      <c r="C803" s="75"/>
      <c r="D803" s="84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8"/>
      <c r="B804" s="8"/>
      <c r="C804" s="75"/>
      <c r="D804" s="84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8"/>
      <c r="B805" s="8"/>
      <c r="C805" s="75"/>
      <c r="D805" s="84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8"/>
      <c r="B806" s="8"/>
      <c r="C806" s="75"/>
      <c r="D806" s="84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8"/>
      <c r="B807" s="8"/>
      <c r="C807" s="75"/>
      <c r="D807" s="84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8"/>
      <c r="B808" s="8"/>
      <c r="C808" s="75"/>
      <c r="D808" s="84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8"/>
      <c r="B809" s="8"/>
      <c r="C809" s="75"/>
      <c r="D809" s="84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8"/>
      <c r="B810" s="8"/>
      <c r="C810" s="75"/>
      <c r="D810" s="84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8"/>
      <c r="B811" s="8"/>
      <c r="C811" s="75"/>
      <c r="D811" s="84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8"/>
      <c r="B812" s="8"/>
      <c r="C812" s="75"/>
      <c r="D812" s="84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8"/>
      <c r="B813" s="8"/>
      <c r="C813" s="75"/>
      <c r="D813" s="84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8"/>
      <c r="B814" s="8"/>
      <c r="C814" s="75"/>
      <c r="D814" s="84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8"/>
      <c r="B815" s="8"/>
      <c r="C815" s="75"/>
      <c r="D815" s="84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8"/>
      <c r="B816" s="8"/>
      <c r="C816" s="75"/>
      <c r="D816" s="84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8"/>
      <c r="B817" s="8"/>
      <c r="C817" s="75"/>
      <c r="D817" s="84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8"/>
      <c r="B818" s="8"/>
      <c r="C818" s="75"/>
      <c r="D818" s="84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8"/>
      <c r="B819" s="8"/>
      <c r="C819" s="75"/>
      <c r="D819" s="84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8"/>
      <c r="B820" s="8"/>
      <c r="C820" s="75"/>
      <c r="D820" s="84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8"/>
      <c r="B821" s="8"/>
      <c r="C821" s="75"/>
      <c r="D821" s="84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8"/>
      <c r="B822" s="8"/>
      <c r="C822" s="75"/>
      <c r="D822" s="84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8"/>
      <c r="B823" s="8"/>
      <c r="C823" s="75"/>
      <c r="D823" s="84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8"/>
      <c r="B824" s="8"/>
      <c r="C824" s="75"/>
      <c r="D824" s="84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8"/>
      <c r="B825" s="8"/>
      <c r="C825" s="75"/>
      <c r="D825" s="84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8"/>
      <c r="B826" s="8"/>
      <c r="C826" s="75"/>
      <c r="D826" s="84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8"/>
      <c r="B827" s="8"/>
      <c r="C827" s="75"/>
      <c r="D827" s="84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8"/>
      <c r="B828" s="8"/>
      <c r="C828" s="75"/>
      <c r="D828" s="84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8"/>
      <c r="B829" s="8"/>
      <c r="C829" s="75"/>
      <c r="D829" s="84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8"/>
      <c r="B830" s="8"/>
      <c r="C830" s="75"/>
      <c r="D830" s="84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8"/>
      <c r="B831" s="8"/>
      <c r="C831" s="75"/>
      <c r="D831" s="84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8"/>
      <c r="B832" s="8"/>
      <c r="C832" s="75"/>
      <c r="D832" s="84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8"/>
      <c r="B833" s="8"/>
      <c r="C833" s="75"/>
      <c r="D833" s="84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8"/>
      <c r="B834" s="8"/>
      <c r="C834" s="75"/>
      <c r="D834" s="84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8"/>
      <c r="B835" s="8"/>
      <c r="C835" s="75"/>
      <c r="D835" s="84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8"/>
      <c r="B836" s="8"/>
      <c r="C836" s="75"/>
      <c r="D836" s="84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8"/>
      <c r="B837" s="8"/>
      <c r="C837" s="75"/>
      <c r="D837" s="84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8"/>
      <c r="B838" s="8"/>
      <c r="C838" s="75"/>
      <c r="D838" s="84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8"/>
      <c r="B839" s="8"/>
      <c r="C839" s="75"/>
      <c r="D839" s="84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8"/>
      <c r="B840" s="8"/>
      <c r="C840" s="75"/>
      <c r="D840" s="84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8"/>
      <c r="B841" s="8"/>
      <c r="C841" s="75"/>
      <c r="D841" s="84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8"/>
      <c r="B842" s="8"/>
      <c r="C842" s="75"/>
      <c r="D842" s="84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8"/>
      <c r="B843" s="8"/>
      <c r="C843" s="75"/>
      <c r="D843" s="84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8"/>
      <c r="B844" s="8"/>
      <c r="C844" s="75"/>
      <c r="D844" s="84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8"/>
      <c r="B845" s="8"/>
      <c r="C845" s="75"/>
      <c r="D845" s="84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8"/>
      <c r="B846" s="8"/>
      <c r="C846" s="75"/>
      <c r="D846" s="84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8"/>
      <c r="B847" s="8"/>
      <c r="C847" s="75"/>
      <c r="D847" s="84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8"/>
      <c r="B848" s="8"/>
      <c r="C848" s="75"/>
      <c r="D848" s="84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8"/>
      <c r="B849" s="8"/>
      <c r="C849" s="75"/>
      <c r="D849" s="84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8"/>
      <c r="B850" s="8"/>
      <c r="C850" s="75"/>
      <c r="D850" s="84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8"/>
      <c r="B851" s="8"/>
      <c r="C851" s="75"/>
      <c r="D851" s="84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8"/>
      <c r="B852" s="8"/>
      <c r="C852" s="75"/>
      <c r="D852" s="84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8"/>
      <c r="B853" s="8"/>
      <c r="C853" s="75"/>
      <c r="D853" s="84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8"/>
      <c r="B854" s="8"/>
      <c r="C854" s="75"/>
      <c r="D854" s="84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8"/>
      <c r="B855" s="8"/>
      <c r="C855" s="75"/>
      <c r="D855" s="84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8"/>
      <c r="B856" s="8"/>
      <c r="C856" s="75"/>
      <c r="D856" s="84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8"/>
      <c r="B857" s="8"/>
      <c r="C857" s="75"/>
      <c r="D857" s="84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8"/>
      <c r="B858" s="8"/>
      <c r="C858" s="75"/>
      <c r="D858" s="84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8"/>
      <c r="B859" s="8"/>
      <c r="C859" s="75"/>
      <c r="D859" s="84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8"/>
      <c r="B860" s="8"/>
      <c r="C860" s="75"/>
      <c r="D860" s="84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8"/>
      <c r="B861" s="8"/>
      <c r="C861" s="75"/>
      <c r="D861" s="84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8"/>
      <c r="B862" s="8"/>
      <c r="C862" s="75"/>
      <c r="D862" s="84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8"/>
      <c r="B863" s="8"/>
      <c r="C863" s="75"/>
      <c r="D863" s="84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8"/>
      <c r="B864" s="8"/>
      <c r="C864" s="75"/>
      <c r="D864" s="84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8"/>
      <c r="B865" s="8"/>
      <c r="C865" s="75"/>
      <c r="D865" s="84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8"/>
      <c r="B866" s="8"/>
      <c r="C866" s="75"/>
      <c r="D866" s="84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8"/>
      <c r="B867" s="8"/>
      <c r="C867" s="75"/>
      <c r="D867" s="84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8"/>
      <c r="B868" s="8"/>
      <c r="C868" s="75"/>
      <c r="D868" s="84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8"/>
      <c r="B869" s="8"/>
      <c r="C869" s="75"/>
      <c r="D869" s="84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8"/>
      <c r="B870" s="8"/>
      <c r="C870" s="75"/>
      <c r="D870" s="84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8"/>
      <c r="B871" s="8"/>
      <c r="C871" s="75"/>
      <c r="D871" s="84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8"/>
      <c r="B872" s="8"/>
      <c r="C872" s="75"/>
      <c r="D872" s="84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8"/>
      <c r="B873" s="8"/>
      <c r="C873" s="75"/>
      <c r="D873" s="84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8"/>
      <c r="B874" s="8"/>
      <c r="C874" s="75"/>
      <c r="D874" s="84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8"/>
      <c r="B875" s="8"/>
      <c r="C875" s="75"/>
      <c r="D875" s="84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8"/>
      <c r="B876" s="8"/>
      <c r="C876" s="75"/>
      <c r="D876" s="84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8"/>
      <c r="B877" s="8"/>
      <c r="C877" s="75"/>
      <c r="D877" s="84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8"/>
      <c r="B878" s="8"/>
      <c r="C878" s="75"/>
      <c r="D878" s="84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8"/>
      <c r="B879" s="8"/>
      <c r="C879" s="75"/>
      <c r="D879" s="84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8"/>
      <c r="B880" s="8"/>
      <c r="C880" s="75"/>
      <c r="D880" s="84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8"/>
      <c r="B881" s="8"/>
      <c r="C881" s="75"/>
      <c r="D881" s="84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8"/>
      <c r="B882" s="8"/>
      <c r="C882" s="75"/>
      <c r="D882" s="84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8"/>
      <c r="B883" s="8"/>
      <c r="C883" s="75"/>
      <c r="D883" s="84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8"/>
      <c r="B884" s="8"/>
      <c r="C884" s="75"/>
      <c r="D884" s="84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8"/>
      <c r="B885" s="8"/>
      <c r="C885" s="75"/>
      <c r="D885" s="84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8"/>
      <c r="B886" s="8"/>
      <c r="C886" s="75"/>
      <c r="D886" s="84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8"/>
      <c r="B887" s="8"/>
      <c r="C887" s="75"/>
      <c r="D887" s="84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8"/>
      <c r="B888" s="8"/>
      <c r="C888" s="75"/>
      <c r="D888" s="84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8"/>
      <c r="B889" s="8"/>
      <c r="C889" s="75"/>
      <c r="D889" s="84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8"/>
      <c r="B890" s="8"/>
      <c r="C890" s="75"/>
      <c r="D890" s="84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8"/>
      <c r="B891" s="8"/>
      <c r="C891" s="75"/>
      <c r="D891" s="84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8"/>
      <c r="B892" s="8"/>
      <c r="C892" s="75"/>
      <c r="D892" s="84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8"/>
      <c r="B893" s="8"/>
      <c r="C893" s="75"/>
      <c r="D893" s="84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8"/>
      <c r="B894" s="8"/>
      <c r="C894" s="75"/>
      <c r="D894" s="84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8"/>
      <c r="B895" s="8"/>
      <c r="C895" s="75"/>
      <c r="D895" s="84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8"/>
      <c r="B896" s="8"/>
      <c r="C896" s="75"/>
      <c r="D896" s="84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8"/>
      <c r="B897" s="8"/>
      <c r="C897" s="75"/>
      <c r="D897" s="84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8"/>
      <c r="B898" s="8"/>
      <c r="C898" s="75"/>
      <c r="D898" s="84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8"/>
      <c r="B899" s="8"/>
      <c r="C899" s="75"/>
      <c r="D899" s="84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8"/>
      <c r="B900" s="8"/>
      <c r="C900" s="75"/>
      <c r="D900" s="84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8"/>
      <c r="B901" s="8"/>
      <c r="C901" s="75"/>
      <c r="D901" s="84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8"/>
      <c r="B902" s="8"/>
      <c r="C902" s="75"/>
      <c r="D902" s="84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8"/>
      <c r="B903" s="8"/>
      <c r="C903" s="75"/>
      <c r="D903" s="84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8"/>
      <c r="B904" s="8"/>
      <c r="C904" s="75"/>
      <c r="D904" s="84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8"/>
      <c r="B905" s="8"/>
      <c r="C905" s="75"/>
      <c r="D905" s="84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8"/>
      <c r="B906" s="8"/>
      <c r="C906" s="75"/>
      <c r="D906" s="84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8"/>
      <c r="B907" s="8"/>
      <c r="C907" s="75"/>
      <c r="D907" s="84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8"/>
      <c r="B908" s="8"/>
      <c r="C908" s="75"/>
      <c r="D908" s="84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8"/>
      <c r="B909" s="8"/>
      <c r="C909" s="75"/>
      <c r="D909" s="84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8"/>
      <c r="B910" s="8"/>
      <c r="C910" s="75"/>
      <c r="D910" s="84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8"/>
      <c r="B911" s="8"/>
      <c r="C911" s="75"/>
      <c r="D911" s="84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8"/>
      <c r="B912" s="8"/>
      <c r="C912" s="75"/>
      <c r="D912" s="84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8"/>
      <c r="B913" s="8"/>
      <c r="C913" s="75"/>
      <c r="D913" s="84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8"/>
      <c r="B914" s="8"/>
      <c r="C914" s="75"/>
      <c r="D914" s="84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8"/>
      <c r="B915" s="8"/>
      <c r="C915" s="75"/>
      <c r="D915" s="84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8"/>
      <c r="B916" s="8"/>
      <c r="C916" s="75"/>
      <c r="D916" s="84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8"/>
      <c r="B917" s="8"/>
      <c r="C917" s="75"/>
      <c r="D917" s="84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8"/>
      <c r="B918" s="8"/>
      <c r="C918" s="75"/>
      <c r="D918" s="84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8"/>
      <c r="B919" s="8"/>
      <c r="C919" s="75"/>
      <c r="D919" s="84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8"/>
      <c r="B920" s="8"/>
      <c r="C920" s="75"/>
      <c r="D920" s="84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8"/>
      <c r="B921" s="8"/>
      <c r="C921" s="75"/>
      <c r="D921" s="84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8"/>
      <c r="B922" s="8"/>
      <c r="C922" s="75"/>
      <c r="D922" s="84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8"/>
      <c r="B923" s="8"/>
      <c r="C923" s="75"/>
      <c r="D923" s="84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8"/>
      <c r="B924" s="8"/>
      <c r="C924" s="75"/>
      <c r="D924" s="84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8"/>
      <c r="B925" s="8"/>
      <c r="C925" s="75"/>
      <c r="D925" s="84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8"/>
      <c r="B926" s="8"/>
      <c r="C926" s="75"/>
      <c r="D926" s="84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8"/>
      <c r="B927" s="8"/>
      <c r="C927" s="75"/>
      <c r="D927" s="84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8"/>
      <c r="B928" s="8"/>
      <c r="C928" s="75"/>
      <c r="D928" s="84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8"/>
      <c r="B929" s="8"/>
      <c r="C929" s="75"/>
      <c r="D929" s="84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8"/>
      <c r="B930" s="8"/>
      <c r="C930" s="75"/>
      <c r="D930" s="84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8"/>
      <c r="B931" s="8"/>
      <c r="C931" s="75"/>
      <c r="D931" s="84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8"/>
      <c r="B932" s="8"/>
      <c r="C932" s="75"/>
      <c r="D932" s="84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8"/>
      <c r="B933" s="8"/>
      <c r="C933" s="75"/>
      <c r="D933" s="84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8"/>
      <c r="B934" s="8"/>
      <c r="C934" s="75"/>
      <c r="D934" s="84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8"/>
      <c r="B935" s="8"/>
      <c r="C935" s="75"/>
      <c r="D935" s="84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8"/>
      <c r="B936" s="8"/>
      <c r="C936" s="75"/>
      <c r="D936" s="84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8"/>
      <c r="B937" s="8"/>
      <c r="C937" s="75"/>
      <c r="D937" s="84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8"/>
      <c r="B938" s="8"/>
      <c r="C938" s="75"/>
      <c r="D938" s="84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8"/>
      <c r="B939" s="8"/>
      <c r="C939" s="75"/>
      <c r="D939" s="84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8"/>
      <c r="B940" s="8"/>
      <c r="C940" s="75"/>
      <c r="D940" s="84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8"/>
      <c r="B941" s="8"/>
      <c r="C941" s="75"/>
      <c r="D941" s="84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8"/>
      <c r="B942" s="8"/>
      <c r="C942" s="75"/>
      <c r="D942" s="84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8"/>
      <c r="B943" s="8"/>
      <c r="C943" s="75"/>
      <c r="D943" s="84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8"/>
      <c r="B944" s="8"/>
      <c r="C944" s="75"/>
      <c r="D944" s="84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8"/>
      <c r="B945" s="8"/>
      <c r="C945" s="75"/>
      <c r="D945" s="84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8"/>
      <c r="B946" s="8"/>
      <c r="C946" s="75"/>
      <c r="D946" s="84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8"/>
      <c r="B947" s="8"/>
      <c r="C947" s="75"/>
      <c r="D947" s="84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8"/>
      <c r="B948" s="8"/>
      <c r="C948" s="75"/>
      <c r="D948" s="84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8"/>
      <c r="B949" s="8"/>
      <c r="C949" s="75"/>
      <c r="D949" s="84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8"/>
      <c r="B950" s="8"/>
      <c r="C950" s="75"/>
      <c r="D950" s="84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8"/>
      <c r="B951" s="8"/>
      <c r="C951" s="75"/>
      <c r="D951" s="84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8"/>
      <c r="B952" s="8"/>
      <c r="C952" s="75"/>
      <c r="D952" s="84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8"/>
      <c r="B953" s="8"/>
      <c r="C953" s="75"/>
      <c r="D953" s="84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8"/>
      <c r="B954" s="8"/>
      <c r="C954" s="75"/>
      <c r="D954" s="84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8"/>
      <c r="B955" s="8"/>
      <c r="C955" s="75"/>
      <c r="D955" s="84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8"/>
      <c r="B956" s="8"/>
      <c r="C956" s="75"/>
      <c r="D956" s="84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8"/>
      <c r="B957" s="8"/>
      <c r="C957" s="75"/>
      <c r="D957" s="84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8"/>
      <c r="B958" s="8"/>
      <c r="C958" s="75"/>
      <c r="D958" s="84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8"/>
      <c r="B959" s="8"/>
      <c r="C959" s="75"/>
      <c r="D959" s="84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8"/>
      <c r="B960" s="8"/>
      <c r="C960" s="75"/>
      <c r="D960" s="84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8"/>
      <c r="B961" s="8"/>
      <c r="C961" s="75"/>
      <c r="D961" s="84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8"/>
      <c r="B962" s="8"/>
      <c r="C962" s="75"/>
      <c r="D962" s="84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8"/>
      <c r="B963" s="8"/>
      <c r="C963" s="75"/>
      <c r="D963" s="84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8"/>
      <c r="B964" s="8"/>
      <c r="C964" s="75"/>
      <c r="D964" s="84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8"/>
      <c r="B965" s="8"/>
      <c r="C965" s="75"/>
      <c r="D965" s="84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8"/>
      <c r="B966" s="8"/>
      <c r="C966" s="75"/>
      <c r="D966" s="84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8"/>
      <c r="B967" s="8"/>
      <c r="C967" s="75"/>
      <c r="D967" s="84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8"/>
      <c r="B968" s="8"/>
      <c r="C968" s="75"/>
      <c r="D968" s="84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8"/>
      <c r="B969" s="8"/>
      <c r="C969" s="75"/>
      <c r="D969" s="84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8"/>
      <c r="B970" s="8"/>
      <c r="C970" s="75"/>
      <c r="D970" s="84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8"/>
      <c r="B971" s="8"/>
      <c r="C971" s="75"/>
      <c r="D971" s="84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8"/>
      <c r="B972" s="8"/>
      <c r="C972" s="75"/>
      <c r="D972" s="84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8"/>
      <c r="B973" s="8"/>
      <c r="C973" s="75"/>
      <c r="D973" s="84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8"/>
      <c r="B974" s="8"/>
      <c r="C974" s="75"/>
      <c r="D974" s="84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8"/>
      <c r="B975" s="8"/>
      <c r="C975" s="75"/>
      <c r="D975" s="84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8"/>
      <c r="B976" s="8"/>
      <c r="C976" s="75"/>
      <c r="D976" s="84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8"/>
      <c r="B977" s="8"/>
      <c r="C977" s="75"/>
      <c r="D977" s="84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8"/>
      <c r="B978" s="8"/>
      <c r="C978" s="75"/>
      <c r="D978" s="84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8"/>
      <c r="B979" s="8"/>
      <c r="C979" s="75"/>
      <c r="D979" s="84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8"/>
      <c r="B980" s="8"/>
      <c r="C980" s="75"/>
      <c r="D980" s="84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8"/>
      <c r="B981" s="8"/>
      <c r="C981" s="75"/>
      <c r="D981" s="84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8"/>
      <c r="B982" s="8"/>
      <c r="C982" s="75"/>
      <c r="D982" s="84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8"/>
      <c r="B983" s="8"/>
      <c r="C983" s="75"/>
      <c r="D983" s="84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8"/>
      <c r="B984" s="8"/>
      <c r="C984" s="75"/>
      <c r="D984" s="84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8"/>
      <c r="B985" s="8"/>
      <c r="C985" s="75"/>
      <c r="D985" s="84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8"/>
      <c r="B986" s="8"/>
      <c r="C986" s="75"/>
      <c r="D986" s="84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8"/>
      <c r="B987" s="8"/>
      <c r="C987" s="75"/>
      <c r="D987" s="84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8"/>
      <c r="B988" s="8"/>
      <c r="C988" s="75"/>
      <c r="D988" s="84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8"/>
      <c r="B989" s="8"/>
      <c r="C989" s="75"/>
      <c r="D989" s="84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8"/>
      <c r="B990" s="8"/>
      <c r="C990" s="75"/>
      <c r="D990" s="84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8"/>
      <c r="B991" s="8"/>
      <c r="C991" s="75"/>
      <c r="D991" s="84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8"/>
      <c r="B992" s="8"/>
      <c r="C992" s="75"/>
      <c r="D992" s="84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8"/>
      <c r="B993" s="8"/>
      <c r="C993" s="75"/>
      <c r="D993" s="84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8"/>
      <c r="B994" s="8"/>
      <c r="C994" s="75"/>
      <c r="D994" s="84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8"/>
      <c r="B995" s="8"/>
      <c r="C995" s="75"/>
      <c r="D995" s="84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8"/>
      <c r="B996" s="8"/>
      <c r="C996" s="75"/>
      <c r="D996" s="84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8"/>
      <c r="B997" s="8"/>
      <c r="C997" s="75"/>
      <c r="D997" s="84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8"/>
      <c r="B998" s="8"/>
      <c r="C998" s="75"/>
      <c r="D998" s="84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8"/>
      <c r="B999" s="8"/>
      <c r="C999" s="75"/>
      <c r="D999" s="84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8"/>
      <c r="B1000" s="8"/>
      <c r="C1000" s="75"/>
      <c r="D1000" s="84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29">
    <mergeCell ref="L19:L37"/>
    <mergeCell ref="M19:M37"/>
    <mergeCell ref="B1:C1"/>
    <mergeCell ref="E1:J1"/>
    <mergeCell ref="B2:C2"/>
    <mergeCell ref="F2:I2"/>
    <mergeCell ref="B3:C3"/>
    <mergeCell ref="F3:I3"/>
    <mergeCell ref="E16:K16"/>
    <mergeCell ref="B17:D17"/>
    <mergeCell ref="E17:H17"/>
    <mergeCell ref="I17:J17"/>
    <mergeCell ref="F4:I4"/>
    <mergeCell ref="G13:H13"/>
    <mergeCell ref="I13:J13"/>
    <mergeCell ref="A33:B33"/>
    <mergeCell ref="A34:B34"/>
    <mergeCell ref="B157:C157"/>
    <mergeCell ref="B158:C158"/>
    <mergeCell ref="B4:C4"/>
    <mergeCell ref="B5:C5"/>
    <mergeCell ref="B6:C6"/>
    <mergeCell ref="B8:D8"/>
    <mergeCell ref="B9:C9"/>
    <mergeCell ref="B10:C10"/>
    <mergeCell ref="B11:C11"/>
    <mergeCell ref="B14:D14"/>
    <mergeCell ref="B15:D15"/>
    <mergeCell ref="B16:D16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CC1-CO-Attainment-correct</vt:lpstr>
      <vt:lpstr>CC1-CO-PO-attainment</vt:lpstr>
      <vt:lpstr>All courses</vt:lpstr>
      <vt:lpstr>Gap-analysis</vt:lpstr>
      <vt:lpstr>Indirect-attainment</vt:lpstr>
      <vt:lpstr>Overall-attainment</vt:lpstr>
      <vt:lpstr>CC2-CO-attainment</vt:lpstr>
      <vt:lpstr>CC2-CO-PO-attn</vt:lpstr>
      <vt:lpstr>GE1</vt:lpstr>
      <vt:lpstr>GE1-POattn</vt:lpstr>
      <vt:lpstr>AECC1</vt:lpstr>
      <vt:lpstr>AECC1-attn</vt:lpstr>
      <vt:lpstr>CC3</vt:lpstr>
      <vt:lpstr>CC3-attn</vt:lpstr>
      <vt:lpstr>CC4</vt:lpstr>
      <vt:lpstr>CC4-attn</vt:lpstr>
      <vt:lpstr>GE2</vt:lpstr>
      <vt:lpstr>GE2-attn</vt:lpstr>
      <vt:lpstr>AECC2</vt:lpstr>
      <vt:lpstr>AECC2-attn</vt:lpstr>
      <vt:lpstr>CC5</vt:lpstr>
      <vt:lpstr>CC5-attn</vt:lpstr>
      <vt:lpstr>CC6</vt:lpstr>
      <vt:lpstr>CC6-attn</vt:lpstr>
      <vt:lpstr>CC7</vt:lpstr>
      <vt:lpstr>CC7-attn</vt:lpstr>
      <vt:lpstr>SECA1</vt:lpstr>
      <vt:lpstr>SECA1-attn</vt:lpstr>
      <vt:lpstr>GE3</vt:lpstr>
      <vt:lpstr>GE3-attn</vt:lpstr>
      <vt:lpstr>CC8</vt:lpstr>
      <vt:lpstr>CC8-attn</vt:lpstr>
      <vt:lpstr>CC9</vt:lpstr>
      <vt:lpstr>CC9-attn</vt:lpstr>
      <vt:lpstr>CC10</vt:lpstr>
      <vt:lpstr>CC10-attn</vt:lpstr>
      <vt:lpstr>SECB1</vt:lpstr>
      <vt:lpstr>SECB1-attn</vt:lpstr>
      <vt:lpstr>GE4</vt:lpstr>
      <vt:lpstr>GE4-attn</vt:lpstr>
      <vt:lpstr>CC11</vt:lpstr>
      <vt:lpstr>CC11-attn</vt:lpstr>
      <vt:lpstr>CC12</vt:lpstr>
      <vt:lpstr>CC12-attn</vt:lpstr>
      <vt:lpstr>DSEA1</vt:lpstr>
      <vt:lpstr>DSEA1-attn</vt:lpstr>
      <vt:lpstr>DSEB1</vt:lpstr>
      <vt:lpstr>Sheet1</vt:lpstr>
      <vt:lpstr>DSEB1-attn</vt:lpstr>
      <vt:lpstr>CC13</vt:lpstr>
      <vt:lpstr>CC13-attn</vt:lpstr>
      <vt:lpstr>CC14</vt:lpstr>
      <vt:lpstr>CC14-attn</vt:lpstr>
      <vt:lpstr>DSEA2</vt:lpstr>
      <vt:lpstr>DSEA2-attn</vt:lpstr>
      <vt:lpstr>DSEB2</vt:lpstr>
      <vt:lpstr>DSEB2-Caln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Deepshikha Samanta</cp:lastModifiedBy>
  <cp:lastPrinted>2024-12-28T06:37:23Z</cp:lastPrinted>
  <dcterms:created xsi:type="dcterms:W3CDTF">2018-07-26T06:51:44Z</dcterms:created>
  <dcterms:modified xsi:type="dcterms:W3CDTF">2024-12-28T11:29:41Z</dcterms:modified>
</cp:coreProperties>
</file>